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D:\O5_PROYECTOS\SENAMHI02\OS\E03\UPDATE\"/>
    </mc:Choice>
  </mc:AlternateContent>
  <xr:revisionPtr revIDLastSave="0" documentId="13_ncr:1_{2C16C270-F285-4901-BB7C-142D8C461524}" xr6:coauthVersionLast="47" xr6:coauthVersionMax="47" xr10:uidLastSave="{00000000-0000-0000-0000-000000000000}"/>
  <bookViews>
    <workbookView xWindow="-120" yWindow="-120" windowWidth="29040" windowHeight="15720" tabRatio="794" xr2:uid="{00000000-000D-0000-FFFF-FFFF00000000}"/>
  </bookViews>
  <sheets>
    <sheet name="PELIGRO" sheetId="2" r:id="rId1"/>
    <sheet name="PE_tirantesxVelocidad" sheetId="13" r:id="rId2"/>
    <sheet name="FD_pp" sheetId="12" r:id="rId3"/>
    <sheet name="FC" sheetId="15" r:id="rId4"/>
    <sheet name="FC_geología" sheetId="10" r:id="rId5"/>
    <sheet name="FC_pendiente" sheetId="3" r:id="rId6"/>
    <sheet name="FC_geomorfología" sheetId="11" r:id="rId7"/>
  </sheets>
  <definedNames>
    <definedName name="_xlnm.Print_Area" localSheetId="3">FC!$B$1:$J$49</definedName>
    <definedName name="_xlnm.Print_Area" localSheetId="4">FC_geología!$B$1:$K$60</definedName>
    <definedName name="_xlnm.Print_Area" localSheetId="6">FC_geomorfología!$B$1:$K$60</definedName>
    <definedName name="_xlnm.Print_Area" localSheetId="5">FC_pendiente!$B$1:$K$60</definedName>
    <definedName name="_xlnm.Print_Area" localSheetId="2">FD_pp!$B$1:$K$60</definedName>
    <definedName name="_xlnm.Print_Area" localSheetId="1">PE_tirantesxVelocidad!$B$1:$K$60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2" l="1"/>
  <c r="I20" i="2"/>
  <c r="I21" i="2"/>
  <c r="I22" i="2"/>
  <c r="H8" i="2" l="1"/>
  <c r="H9" i="2"/>
  <c r="H10" i="2"/>
  <c r="H11" i="2"/>
  <c r="H7" i="2"/>
  <c r="J11" i="2"/>
  <c r="J10" i="2"/>
  <c r="J9" i="2"/>
  <c r="J8" i="2"/>
  <c r="J7" i="2"/>
  <c r="F11" i="2"/>
  <c r="F10" i="2"/>
  <c r="F9" i="2"/>
  <c r="F8" i="2"/>
  <c r="F7" i="2"/>
  <c r="D11" i="2"/>
  <c r="D10" i="2"/>
  <c r="D9" i="2"/>
  <c r="D8" i="2"/>
  <c r="D7" i="2"/>
  <c r="B11" i="2"/>
  <c r="B10" i="2"/>
  <c r="B9" i="2"/>
  <c r="B8" i="2"/>
  <c r="B7" i="2"/>
  <c r="I14" i="2"/>
  <c r="C11" i="2" l="1"/>
  <c r="C10" i="2"/>
  <c r="C9" i="2"/>
  <c r="C8" i="2"/>
  <c r="G11" i="2"/>
  <c r="G10" i="2"/>
  <c r="G9" i="2"/>
  <c r="G8" i="2"/>
  <c r="E11" i="2"/>
  <c r="E10" i="2"/>
  <c r="E9" i="2"/>
  <c r="E8" i="2"/>
  <c r="I11" i="2" l="1"/>
  <c r="I10" i="2"/>
  <c r="I9" i="2"/>
  <c r="I8" i="2"/>
  <c r="K7" i="2"/>
  <c r="K8" i="2" s="1"/>
  <c r="Q7" i="2"/>
  <c r="Q11" i="2" s="1"/>
  <c r="O11" i="2"/>
  <c r="O10" i="2"/>
  <c r="O9" i="2"/>
  <c r="O8" i="2"/>
  <c r="B20" i="15"/>
  <c r="B19" i="15"/>
  <c r="B18" i="15"/>
  <c r="E17" i="15"/>
  <c r="D17" i="15"/>
  <c r="C17" i="15"/>
  <c r="F12" i="15"/>
  <c r="G12" i="15" s="1"/>
  <c r="E11" i="15"/>
  <c r="F11" i="15" s="1"/>
  <c r="G11" i="15" s="1"/>
  <c r="E10" i="15"/>
  <c r="D10" i="15"/>
  <c r="E9" i="15"/>
  <c r="D9" i="15"/>
  <c r="C9" i="15"/>
  <c r="B24" i="13"/>
  <c r="B23" i="13"/>
  <c r="B22" i="13"/>
  <c r="B21" i="13"/>
  <c r="B20" i="13"/>
  <c r="G19" i="13"/>
  <c r="F19" i="13"/>
  <c r="E19" i="13"/>
  <c r="D19" i="13"/>
  <c r="C19" i="13"/>
  <c r="H14" i="13"/>
  <c r="I14" i="13" s="1"/>
  <c r="G13" i="13"/>
  <c r="H13" i="13" s="1"/>
  <c r="I13" i="13" s="1"/>
  <c r="G12" i="13"/>
  <c r="F12" i="13"/>
  <c r="G11" i="13"/>
  <c r="F11" i="13"/>
  <c r="E11" i="13"/>
  <c r="G10" i="13"/>
  <c r="F10" i="13"/>
  <c r="E10" i="13"/>
  <c r="D10" i="13"/>
  <c r="G9" i="13"/>
  <c r="F9" i="13"/>
  <c r="E9" i="13"/>
  <c r="D9" i="13"/>
  <c r="C9" i="13"/>
  <c r="B24" i="12"/>
  <c r="B23" i="12"/>
  <c r="B22" i="12"/>
  <c r="B21" i="12"/>
  <c r="B20" i="12"/>
  <c r="G19" i="12"/>
  <c r="F19" i="12"/>
  <c r="E19" i="12"/>
  <c r="D19" i="12"/>
  <c r="C19" i="12"/>
  <c r="H14" i="12"/>
  <c r="I14" i="12" s="1"/>
  <c r="H13" i="12"/>
  <c r="I13" i="12" s="1"/>
  <c r="E23" i="12" s="1"/>
  <c r="G13" i="12"/>
  <c r="G12" i="12"/>
  <c r="F12" i="12"/>
  <c r="H12" i="12" s="1"/>
  <c r="I12" i="12" s="1"/>
  <c r="G11" i="12"/>
  <c r="H11" i="12" s="1"/>
  <c r="I11" i="12" s="1"/>
  <c r="F11" i="12"/>
  <c r="E11" i="12"/>
  <c r="G10" i="12"/>
  <c r="F10" i="12"/>
  <c r="E10" i="12"/>
  <c r="D10" i="12"/>
  <c r="H10" i="12" s="1"/>
  <c r="I10" i="12" s="1"/>
  <c r="G9" i="12"/>
  <c r="F9" i="12"/>
  <c r="E9" i="12"/>
  <c r="D9" i="12"/>
  <c r="C9" i="12"/>
  <c r="B24" i="11"/>
  <c r="B23" i="11"/>
  <c r="B22" i="11"/>
  <c r="B21" i="11"/>
  <c r="B20" i="11"/>
  <c r="G19" i="11"/>
  <c r="F19" i="11"/>
  <c r="E19" i="11"/>
  <c r="D19" i="11"/>
  <c r="C19" i="11"/>
  <c r="H14" i="11"/>
  <c r="I14" i="11" s="1"/>
  <c r="G13" i="11"/>
  <c r="H13" i="11" s="1"/>
  <c r="I13" i="11" s="1"/>
  <c r="G12" i="11"/>
  <c r="F12" i="11"/>
  <c r="G11" i="11"/>
  <c r="F11" i="11"/>
  <c r="E11" i="11"/>
  <c r="G10" i="11"/>
  <c r="F10" i="11"/>
  <c r="E10" i="11"/>
  <c r="D10" i="11"/>
  <c r="G9" i="11"/>
  <c r="F9" i="11"/>
  <c r="E9" i="11"/>
  <c r="D9" i="11"/>
  <c r="C9" i="11"/>
  <c r="B24" i="10"/>
  <c r="B23" i="10"/>
  <c r="B22" i="10"/>
  <c r="B21" i="10"/>
  <c r="B20" i="10"/>
  <c r="G19" i="10"/>
  <c r="F19" i="10"/>
  <c r="E19" i="10"/>
  <c r="D19" i="10"/>
  <c r="C19" i="10"/>
  <c r="H14" i="10"/>
  <c r="I14" i="10" s="1"/>
  <c r="G13" i="10"/>
  <c r="H13" i="10" s="1"/>
  <c r="I13" i="10" s="1"/>
  <c r="G12" i="10"/>
  <c r="F12" i="10"/>
  <c r="G11" i="10"/>
  <c r="F11" i="10"/>
  <c r="E11" i="10"/>
  <c r="G10" i="10"/>
  <c r="F10" i="10"/>
  <c r="E10" i="10"/>
  <c r="D10" i="10"/>
  <c r="G9" i="10"/>
  <c r="F9" i="10"/>
  <c r="E9" i="10"/>
  <c r="D9" i="10"/>
  <c r="C9" i="10"/>
  <c r="B24" i="3"/>
  <c r="B23" i="3"/>
  <c r="B22" i="3"/>
  <c r="B21" i="3"/>
  <c r="B20" i="3"/>
  <c r="G19" i="3"/>
  <c r="F19" i="3"/>
  <c r="E19" i="3"/>
  <c r="D19" i="3"/>
  <c r="C19" i="3"/>
  <c r="H14" i="3"/>
  <c r="I14" i="3" s="1"/>
  <c r="G13" i="3"/>
  <c r="H13" i="3" s="1"/>
  <c r="I13" i="3" s="1"/>
  <c r="G12" i="3"/>
  <c r="F12" i="3"/>
  <c r="G11" i="3"/>
  <c r="F11" i="3"/>
  <c r="E11" i="3"/>
  <c r="G10" i="3"/>
  <c r="F10" i="3"/>
  <c r="E10" i="3"/>
  <c r="D10" i="3"/>
  <c r="G9" i="3"/>
  <c r="F9" i="3"/>
  <c r="E9" i="3"/>
  <c r="D9" i="3"/>
  <c r="C9" i="3"/>
  <c r="H12" i="11" l="1"/>
  <c r="I12" i="11" s="1"/>
  <c r="K9" i="2"/>
  <c r="K10" i="2"/>
  <c r="K11" i="2"/>
  <c r="Q9" i="2"/>
  <c r="Q10" i="2"/>
  <c r="Q8" i="2"/>
  <c r="F10" i="15"/>
  <c r="G10" i="15" s="1"/>
  <c r="D18" i="15" s="1"/>
  <c r="E19" i="15"/>
  <c r="D19" i="15"/>
  <c r="C19" i="15"/>
  <c r="D20" i="15"/>
  <c r="E20" i="15"/>
  <c r="C20" i="15"/>
  <c r="H10" i="13"/>
  <c r="I10" i="13" s="1"/>
  <c r="C20" i="13" s="1"/>
  <c r="H11" i="13"/>
  <c r="I11" i="13" s="1"/>
  <c r="F21" i="13" s="1"/>
  <c r="H12" i="13"/>
  <c r="I12" i="13" s="1"/>
  <c r="G22" i="13" s="1"/>
  <c r="H11" i="11"/>
  <c r="I11" i="11" s="1"/>
  <c r="D21" i="11" s="1"/>
  <c r="H10" i="11"/>
  <c r="I10" i="11" s="1"/>
  <c r="D20" i="11" s="1"/>
  <c r="G24" i="13"/>
  <c r="F24" i="13"/>
  <c r="E24" i="13"/>
  <c r="D24" i="13"/>
  <c r="C24" i="13"/>
  <c r="G23" i="13"/>
  <c r="E23" i="13"/>
  <c r="F23" i="13"/>
  <c r="D23" i="13"/>
  <c r="C23" i="13"/>
  <c r="E24" i="12"/>
  <c r="C24" i="12"/>
  <c r="G24" i="12"/>
  <c r="F24" i="12"/>
  <c r="D24" i="12"/>
  <c r="F20" i="12"/>
  <c r="D20" i="12"/>
  <c r="E20" i="12"/>
  <c r="G20" i="12"/>
  <c r="C20" i="12"/>
  <c r="E22" i="12"/>
  <c r="G22" i="12"/>
  <c r="C22" i="12"/>
  <c r="F22" i="12"/>
  <c r="D22" i="12"/>
  <c r="G21" i="12"/>
  <c r="F21" i="12"/>
  <c r="C21" i="12"/>
  <c r="E21" i="12"/>
  <c r="D21" i="12"/>
  <c r="D23" i="12"/>
  <c r="F23" i="12"/>
  <c r="C23" i="12"/>
  <c r="G23" i="12"/>
  <c r="H12" i="10"/>
  <c r="I12" i="10" s="1"/>
  <c r="G22" i="10" s="1"/>
  <c r="H11" i="10"/>
  <c r="I11" i="10" s="1"/>
  <c r="C21" i="10" s="1"/>
  <c r="H10" i="10"/>
  <c r="I10" i="10" s="1"/>
  <c r="F20" i="10" s="1"/>
  <c r="D22" i="11"/>
  <c r="G22" i="11"/>
  <c r="E22" i="11"/>
  <c r="F22" i="11"/>
  <c r="C22" i="11"/>
  <c r="H22" i="11" s="1"/>
  <c r="F20" i="11"/>
  <c r="C20" i="11"/>
  <c r="E20" i="11"/>
  <c r="G20" i="11"/>
  <c r="F24" i="11"/>
  <c r="E24" i="11"/>
  <c r="G24" i="11"/>
  <c r="D24" i="11"/>
  <c r="C24" i="11"/>
  <c r="G23" i="11"/>
  <c r="E23" i="11"/>
  <c r="C23" i="11"/>
  <c r="F23" i="11"/>
  <c r="D23" i="11"/>
  <c r="E21" i="10"/>
  <c r="G21" i="10"/>
  <c r="F21" i="10"/>
  <c r="D21" i="10"/>
  <c r="F22" i="10"/>
  <c r="D22" i="10"/>
  <c r="E22" i="10"/>
  <c r="C22" i="10"/>
  <c r="G24" i="10"/>
  <c r="F24" i="10"/>
  <c r="D24" i="10"/>
  <c r="C24" i="10"/>
  <c r="E24" i="10"/>
  <c r="G23" i="10"/>
  <c r="F23" i="10"/>
  <c r="E23" i="10"/>
  <c r="D23" i="10"/>
  <c r="C23" i="10"/>
  <c r="H12" i="3"/>
  <c r="I12" i="3" s="1"/>
  <c r="G22" i="3" s="1"/>
  <c r="H11" i="3"/>
  <c r="I11" i="3" s="1"/>
  <c r="G21" i="3" s="1"/>
  <c r="H10" i="3"/>
  <c r="I10" i="3" s="1"/>
  <c r="D20" i="3" s="1"/>
  <c r="G23" i="3"/>
  <c r="F23" i="3"/>
  <c r="E23" i="3"/>
  <c r="C23" i="3"/>
  <c r="D23" i="3"/>
  <c r="F24" i="3"/>
  <c r="E24" i="3"/>
  <c r="G24" i="3"/>
  <c r="D24" i="3"/>
  <c r="C24" i="3"/>
  <c r="C20" i="10" l="1"/>
  <c r="E20" i="10"/>
  <c r="D20" i="10"/>
  <c r="G20" i="10"/>
  <c r="G25" i="10" s="1"/>
  <c r="H22" i="10"/>
  <c r="D25" i="12"/>
  <c r="C30" i="12" s="1"/>
  <c r="F20" i="15"/>
  <c r="F19" i="15"/>
  <c r="C18" i="15"/>
  <c r="C21" i="15" s="1"/>
  <c r="C25" i="15" s="1"/>
  <c r="L10" i="15" s="1"/>
  <c r="E18" i="15"/>
  <c r="E21" i="15" s="1"/>
  <c r="C27" i="15" s="1"/>
  <c r="L12" i="15" s="1"/>
  <c r="D21" i="15"/>
  <c r="C26" i="15" s="1"/>
  <c r="L11" i="15" s="1"/>
  <c r="F20" i="13"/>
  <c r="G20" i="13"/>
  <c r="D20" i="13"/>
  <c r="E20" i="13"/>
  <c r="D22" i="13"/>
  <c r="C21" i="13"/>
  <c r="D21" i="13"/>
  <c r="H21" i="13" s="1"/>
  <c r="C22" i="13"/>
  <c r="C25" i="13" s="1"/>
  <c r="C29" i="13" s="1"/>
  <c r="G21" i="13"/>
  <c r="E21" i="13"/>
  <c r="E22" i="13"/>
  <c r="F22" i="13"/>
  <c r="H24" i="11"/>
  <c r="C21" i="11"/>
  <c r="C25" i="11" s="1"/>
  <c r="C29" i="11" s="1"/>
  <c r="M10" i="11" s="1"/>
  <c r="E21" i="11"/>
  <c r="E25" i="11" s="1"/>
  <c r="C31" i="11" s="1"/>
  <c r="G21" i="11"/>
  <c r="G25" i="11" s="1"/>
  <c r="C33" i="11" s="1"/>
  <c r="F21" i="11"/>
  <c r="F25" i="11" s="1"/>
  <c r="C32" i="11" s="1"/>
  <c r="G25" i="13"/>
  <c r="C33" i="13" s="1"/>
  <c r="H23" i="13"/>
  <c r="D25" i="13"/>
  <c r="C30" i="13" s="1"/>
  <c r="H24" i="13"/>
  <c r="H22" i="12"/>
  <c r="C25" i="12"/>
  <c r="C29" i="12" s="1"/>
  <c r="H20" i="12"/>
  <c r="G25" i="12"/>
  <c r="C33" i="12" s="1"/>
  <c r="E25" i="12"/>
  <c r="C31" i="12" s="1"/>
  <c r="H23" i="12"/>
  <c r="D40" i="12"/>
  <c r="C40" i="12"/>
  <c r="F40" i="12"/>
  <c r="M11" i="12"/>
  <c r="G40" i="12"/>
  <c r="E40" i="12"/>
  <c r="F25" i="12"/>
  <c r="C32" i="12" s="1"/>
  <c r="H21" i="12"/>
  <c r="H24" i="12"/>
  <c r="H21" i="10"/>
  <c r="H24" i="10"/>
  <c r="H20" i="11"/>
  <c r="D25" i="11"/>
  <c r="C30" i="11" s="1"/>
  <c r="H23" i="11"/>
  <c r="H20" i="10"/>
  <c r="C25" i="10"/>
  <c r="C29" i="10" s="1"/>
  <c r="H23" i="10"/>
  <c r="E25" i="10"/>
  <c r="C31" i="10" s="1"/>
  <c r="D25" i="10"/>
  <c r="C30" i="10" s="1"/>
  <c r="F25" i="10"/>
  <c r="C32" i="10" s="1"/>
  <c r="C21" i="3"/>
  <c r="C22" i="3"/>
  <c r="D22" i="3"/>
  <c r="E22" i="3"/>
  <c r="E21" i="3"/>
  <c r="F22" i="3"/>
  <c r="F21" i="3"/>
  <c r="D21" i="3"/>
  <c r="C20" i="3"/>
  <c r="E20" i="3"/>
  <c r="G20" i="3"/>
  <c r="G25" i="3" s="1"/>
  <c r="C33" i="3" s="1"/>
  <c r="M14" i="3" s="1"/>
  <c r="F20" i="3"/>
  <c r="H23" i="3"/>
  <c r="H24" i="3"/>
  <c r="G43" i="10" l="1"/>
  <c r="C33" i="10"/>
  <c r="H20" i="13"/>
  <c r="F25" i="13"/>
  <c r="C32" i="13" s="1"/>
  <c r="D25" i="3"/>
  <c r="F18" i="15"/>
  <c r="C34" i="15"/>
  <c r="E34" i="15"/>
  <c r="D34" i="15"/>
  <c r="E33" i="15"/>
  <c r="D33" i="15"/>
  <c r="C33" i="15"/>
  <c r="F21" i="15"/>
  <c r="C35" i="15"/>
  <c r="E35" i="15"/>
  <c r="D35" i="15"/>
  <c r="E25" i="13"/>
  <c r="H22" i="13"/>
  <c r="H21" i="11"/>
  <c r="D40" i="13"/>
  <c r="C40" i="13"/>
  <c r="G40" i="13"/>
  <c r="M11" i="13"/>
  <c r="F40" i="13"/>
  <c r="E40" i="13"/>
  <c r="G42" i="13"/>
  <c r="E42" i="13"/>
  <c r="D42" i="13"/>
  <c r="C42" i="13"/>
  <c r="M13" i="13"/>
  <c r="F42" i="13"/>
  <c r="G39" i="13"/>
  <c r="F39" i="13"/>
  <c r="D39" i="13"/>
  <c r="E39" i="13"/>
  <c r="C39" i="13"/>
  <c r="M10" i="13"/>
  <c r="E43" i="13"/>
  <c r="D43" i="13"/>
  <c r="C43" i="13"/>
  <c r="M14" i="13"/>
  <c r="G43" i="13"/>
  <c r="F43" i="13"/>
  <c r="D42" i="12"/>
  <c r="M13" i="12"/>
  <c r="C42" i="12"/>
  <c r="G42" i="12"/>
  <c r="F42" i="12"/>
  <c r="E42" i="12"/>
  <c r="G41" i="12"/>
  <c r="F41" i="12"/>
  <c r="M12" i="12"/>
  <c r="E41" i="12"/>
  <c r="D41" i="12"/>
  <c r="C41" i="12"/>
  <c r="E43" i="12"/>
  <c r="D43" i="12"/>
  <c r="G43" i="12"/>
  <c r="F43" i="12"/>
  <c r="C43" i="12"/>
  <c r="M14" i="12"/>
  <c r="F39" i="12"/>
  <c r="G39" i="12"/>
  <c r="D39" i="12"/>
  <c r="C39" i="12"/>
  <c r="H25" i="12"/>
  <c r="M10" i="12"/>
  <c r="E39" i="12"/>
  <c r="E43" i="10"/>
  <c r="D43" i="10"/>
  <c r="C43" i="10"/>
  <c r="F43" i="10"/>
  <c r="M14" i="10"/>
  <c r="E43" i="11"/>
  <c r="G43" i="11"/>
  <c r="D43" i="11"/>
  <c r="C43" i="11"/>
  <c r="M14" i="11"/>
  <c r="F43" i="11"/>
  <c r="D40" i="11"/>
  <c r="C40" i="11"/>
  <c r="M11" i="11"/>
  <c r="E40" i="11"/>
  <c r="G40" i="11"/>
  <c r="F40" i="11"/>
  <c r="F42" i="11"/>
  <c r="G42" i="11"/>
  <c r="E42" i="11"/>
  <c r="D42" i="11"/>
  <c r="C42" i="11"/>
  <c r="M13" i="11"/>
  <c r="F39" i="11"/>
  <c r="E39" i="11"/>
  <c r="G39" i="11"/>
  <c r="D39" i="11"/>
  <c r="C39" i="11"/>
  <c r="H25" i="11"/>
  <c r="M12" i="11"/>
  <c r="F41" i="11"/>
  <c r="C41" i="11"/>
  <c r="E41" i="11"/>
  <c r="G41" i="11"/>
  <c r="D41" i="11"/>
  <c r="M11" i="10"/>
  <c r="F40" i="10"/>
  <c r="E40" i="10"/>
  <c r="C40" i="10"/>
  <c r="G40" i="10"/>
  <c r="D40" i="10"/>
  <c r="G42" i="10"/>
  <c r="F42" i="10"/>
  <c r="M13" i="10"/>
  <c r="C42" i="10"/>
  <c r="E42" i="10"/>
  <c r="D42" i="10"/>
  <c r="E41" i="10"/>
  <c r="F41" i="10"/>
  <c r="D41" i="10"/>
  <c r="C41" i="10"/>
  <c r="M12" i="10"/>
  <c r="G41" i="10"/>
  <c r="M10" i="10"/>
  <c r="H25" i="10"/>
  <c r="F39" i="10"/>
  <c r="C39" i="10"/>
  <c r="G39" i="10"/>
  <c r="E39" i="10"/>
  <c r="D39" i="10"/>
  <c r="H22" i="3"/>
  <c r="E25" i="3"/>
  <c r="C31" i="3" s="1"/>
  <c r="M12" i="3" s="1"/>
  <c r="C25" i="3"/>
  <c r="H21" i="3"/>
  <c r="F25" i="3"/>
  <c r="C32" i="3" s="1"/>
  <c r="M13" i="3" s="1"/>
  <c r="D40" i="3"/>
  <c r="G40" i="3"/>
  <c r="F40" i="3"/>
  <c r="E40" i="3"/>
  <c r="H20" i="3"/>
  <c r="G39" i="3"/>
  <c r="D39" i="3"/>
  <c r="F39" i="3"/>
  <c r="E43" i="3"/>
  <c r="D43" i="3"/>
  <c r="C43" i="3"/>
  <c r="G43" i="3"/>
  <c r="F43" i="3"/>
  <c r="C40" i="3" l="1"/>
  <c r="C30" i="3"/>
  <c r="M11" i="3" s="1"/>
  <c r="C39" i="3"/>
  <c r="C29" i="3"/>
  <c r="M10" i="3" s="1"/>
  <c r="H25" i="13"/>
  <c r="C31" i="13"/>
  <c r="D36" i="15"/>
  <c r="D40" i="15" s="1"/>
  <c r="C36" i="15"/>
  <c r="C40" i="15" s="1"/>
  <c r="E36" i="15"/>
  <c r="E40" i="15" s="1"/>
  <c r="D41" i="13"/>
  <c r="D44" i="13" s="1"/>
  <c r="D48" i="13" s="1"/>
  <c r="C41" i="13"/>
  <c r="C44" i="13" s="1"/>
  <c r="C48" i="13" s="1"/>
  <c r="M12" i="13"/>
  <c r="F41" i="13"/>
  <c r="F44" i="13" s="1"/>
  <c r="F48" i="13" s="1"/>
  <c r="E41" i="13"/>
  <c r="E44" i="13" s="1"/>
  <c r="E48" i="13" s="1"/>
  <c r="G41" i="13"/>
  <c r="G44" i="13" s="1"/>
  <c r="G48" i="13" s="1"/>
  <c r="E44" i="12"/>
  <c r="E48" i="12" s="1"/>
  <c r="C44" i="12"/>
  <c r="C48" i="12" s="1"/>
  <c r="F44" i="12"/>
  <c r="F48" i="12" s="1"/>
  <c r="D44" i="12"/>
  <c r="D48" i="12" s="1"/>
  <c r="G44" i="12"/>
  <c r="G48" i="12" s="1"/>
  <c r="G44" i="10"/>
  <c r="G48" i="10" s="1"/>
  <c r="D44" i="11"/>
  <c r="D48" i="11" s="1"/>
  <c r="G44" i="11"/>
  <c r="G48" i="11" s="1"/>
  <c r="C44" i="11"/>
  <c r="C48" i="11" s="1"/>
  <c r="E44" i="11"/>
  <c r="E48" i="11" s="1"/>
  <c r="F44" i="11"/>
  <c r="F48" i="11" s="1"/>
  <c r="C44" i="10"/>
  <c r="C48" i="10" s="1"/>
  <c r="D44" i="10"/>
  <c r="D48" i="10" s="1"/>
  <c r="E44" i="10"/>
  <c r="E48" i="10" s="1"/>
  <c r="F44" i="10"/>
  <c r="F48" i="10" s="1"/>
  <c r="E39" i="3"/>
  <c r="F41" i="3"/>
  <c r="H25" i="3"/>
  <c r="G41" i="3"/>
  <c r="C41" i="3"/>
  <c r="E41" i="3"/>
  <c r="D41" i="3"/>
  <c r="C42" i="3"/>
  <c r="D42" i="3"/>
  <c r="E42" i="3"/>
  <c r="G42" i="3"/>
  <c r="G44" i="3" s="1"/>
  <c r="G48" i="3" s="1"/>
  <c r="F42" i="3"/>
  <c r="F44" i="3" s="1"/>
  <c r="F48" i="3" s="1"/>
  <c r="F40" i="15" l="1"/>
  <c r="G40" i="15" s="1"/>
  <c r="G42" i="15" s="1"/>
  <c r="G43" i="15" s="1"/>
  <c r="H48" i="13"/>
  <c r="I48" i="13" s="1"/>
  <c r="I50" i="13" s="1"/>
  <c r="I51" i="13" s="1"/>
  <c r="H48" i="12"/>
  <c r="I48" i="12" s="1"/>
  <c r="I50" i="12" s="1"/>
  <c r="I51" i="12" s="1"/>
  <c r="H48" i="11"/>
  <c r="I48" i="11" s="1"/>
  <c r="I50" i="11" s="1"/>
  <c r="I51" i="11" s="1"/>
  <c r="H48" i="10"/>
  <c r="I48" i="10" s="1"/>
  <c r="I50" i="10" s="1"/>
  <c r="I51" i="10" s="1"/>
  <c r="E44" i="3"/>
  <c r="E48" i="3" s="1"/>
  <c r="D44" i="3"/>
  <c r="D48" i="3" s="1"/>
  <c r="C44" i="3"/>
  <c r="C48" i="3" s="1"/>
  <c r="H48" i="3" l="1"/>
  <c r="I48" i="3" s="1"/>
  <c r="I50" i="3" s="1"/>
  <c r="I51" i="3" s="1"/>
  <c r="L11" i="2" l="1"/>
  <c r="N11" i="2" s="1"/>
  <c r="R11" i="2" s="1"/>
  <c r="L8" i="2"/>
  <c r="N8" i="2" s="1"/>
  <c r="R8" i="2" s="1"/>
  <c r="L9" i="2"/>
  <c r="N9" i="2" s="1"/>
  <c r="R9" i="2" s="1"/>
  <c r="L10" i="2"/>
  <c r="N10" i="2" s="1"/>
  <c r="R10" i="2" s="1"/>
  <c r="L7" i="2"/>
  <c r="Q14" i="2"/>
  <c r="O14" i="2"/>
  <c r="K14" i="2"/>
  <c r="G14" i="2"/>
  <c r="E14" i="2"/>
  <c r="C14" i="2"/>
  <c r="D12" i="2"/>
  <c r="F12" i="2"/>
  <c r="J12" i="2"/>
  <c r="P12" i="2"/>
  <c r="B12" i="2"/>
  <c r="H14" i="2" l="1"/>
  <c r="T9" i="2"/>
  <c r="X10" i="2"/>
  <c r="T7" i="2"/>
  <c r="X8" i="2"/>
  <c r="T8" i="2"/>
  <c r="X9" i="2"/>
  <c r="T10" i="2"/>
  <c r="L12" i="2"/>
  <c r="N7" i="2"/>
  <c r="R7" i="2" s="1"/>
  <c r="X7" i="2" s="1"/>
  <c r="R14" i="2"/>
  <c r="L14" i="2"/>
  <c r="H12" i="2"/>
  <c r="N12" i="2" l="1"/>
  <c r="R12" i="2"/>
</calcChain>
</file>

<file path=xl/sharedStrings.xml><?xml version="1.0" encoding="utf-8"?>
<sst xmlns="http://schemas.openxmlformats.org/spreadsheetml/2006/main" count="373" uniqueCount="106">
  <si>
    <t>Lluvias Bajas</t>
  </si>
  <si>
    <t>&gt; 45°</t>
  </si>
  <si>
    <t>Geomorfología</t>
  </si>
  <si>
    <t>Pendientes de terreno</t>
  </si>
  <si>
    <t>&lt;= 10°</t>
  </si>
  <si>
    <t>10° &lt; S &lt;= 20°</t>
  </si>
  <si>
    <t>20° &lt; S &lt;= 30°</t>
  </si>
  <si>
    <t>30° &lt; S &lt;= 45°</t>
  </si>
  <si>
    <t>FACTORES CONDICIONANTES (FC)</t>
  </si>
  <si>
    <t>FACTOR DESENCADENANTE (FD)</t>
  </si>
  <si>
    <t>SUSCEPTIBILIDAD (S)</t>
  </si>
  <si>
    <t>PARÁMETROS DE EVALUACIÓN (PE)</t>
  </si>
  <si>
    <t xml:space="preserve">VALOR  </t>
  </si>
  <si>
    <t xml:space="preserve"> PESO</t>
  </si>
  <si>
    <t>PESO</t>
  </si>
  <si>
    <t>NIVEL</t>
  </si>
  <si>
    <t>RANGO</t>
  </si>
  <si>
    <t>MUY ALTO</t>
  </si>
  <si>
    <t>≤</t>
  </si>
  <si>
    <t>ALTO</t>
  </si>
  <si>
    <t>&lt;</t>
  </si>
  <si>
    <t>MEDIO</t>
  </si>
  <si>
    <t xml:space="preserve"> BAJO</t>
  </si>
  <si>
    <t>ESTRATIFICACION DE LOS NIVELES DE PELIGRO</t>
  </si>
  <si>
    <t>DESCRIPCION</t>
  </si>
  <si>
    <t>MUY ALTA</t>
  </si>
  <si>
    <t>ALTA</t>
  </si>
  <si>
    <t>MEDIA</t>
  </si>
  <si>
    <t>BAJA</t>
  </si>
  <si>
    <t>Ppar</t>
  </si>
  <si>
    <t>Pdes</t>
  </si>
  <si>
    <t>PELIGRO</t>
  </si>
  <si>
    <t>MATRIZ DE 5 x 5 (05 parámetros)</t>
  </si>
  <si>
    <t>MATRIZ DE COMPARACION DE PARES</t>
  </si>
  <si>
    <t>PARAMETRO</t>
  </si>
  <si>
    <t>SUMA</t>
  </si>
  <si>
    <t>1/SUMA</t>
  </si>
  <si>
    <t>CÓDIGO</t>
  </si>
  <si>
    <t>DESCRIPCIÓN</t>
  </si>
  <si>
    <t>A1</t>
  </si>
  <si>
    <t>A2</t>
  </si>
  <si>
    <t>A3</t>
  </si>
  <si>
    <t>A4</t>
  </si>
  <si>
    <t>A5</t>
  </si>
  <si>
    <t>MATRIZ DE NORMALIZACION</t>
  </si>
  <si>
    <t>Vector Priorizacion</t>
  </si>
  <si>
    <t>PESO PONDERADO DE LOS PARAMETROS</t>
  </si>
  <si>
    <t>Porcentaje (%)</t>
  </si>
  <si>
    <t>HALLANDO EL VECTOR SUMA PONDERADO</t>
  </si>
  <si>
    <t>Resultados de la operación de matrices</t>
  </si>
  <si>
    <t>Vector Suma Ponderada</t>
  </si>
  <si>
    <t>HALLANDO EL λmax</t>
  </si>
  <si>
    <t>Resultados de λmax</t>
  </si>
  <si>
    <t>PROMEDIO</t>
  </si>
  <si>
    <t>Lambda máxima (λmax)</t>
  </si>
  <si>
    <t>Indice de consistencia</t>
  </si>
  <si>
    <t>IC</t>
  </si>
  <si>
    <r>
      <rPr>
        <b/>
        <sz val="10"/>
        <color rgb="FF00B050"/>
        <rFont val="Roboto Condensed"/>
      </rPr>
      <t>Relacion de consistencia &lt; 0.1</t>
    </r>
    <r>
      <rPr>
        <b/>
        <sz val="10"/>
        <color rgb="FFFF0000"/>
        <rFont val="Roboto Condensed"/>
      </rPr>
      <t xml:space="preserve"> </t>
    </r>
    <r>
      <rPr>
        <b/>
        <sz val="10"/>
        <rFont val="Roboto Condensed"/>
      </rPr>
      <t>(*)</t>
    </r>
  </si>
  <si>
    <t>RC</t>
  </si>
  <si>
    <t>(*) El valor del coeficiente debe ser menor a 0.1. Si el coeficiente es mayor a 0.1 se debe volver a analizar los criterios en la matriz de comparación de pares.</t>
  </si>
  <si>
    <t>Para determinar el indice aleatorio (IA) que ayuda a determinar la relacion de consistencia se utilizo la tabla  obtenida por Aguarón y Moreno, 2001. Donde "n" es el número de parametros en la matriz.</t>
  </si>
  <si>
    <t>En la matriz de comparación de pares se evalua la intensidad de preferencia de un parámetro frente a otro. Para la selección de los valores se usa la escala desarrollada por Saaty. La escala ordinal de comparación se mueve entre valores de 9 y 1/9.</t>
  </si>
  <si>
    <r>
      <rPr>
        <b/>
        <sz val="11"/>
        <color theme="1"/>
        <rFont val="Roboto Condensed"/>
      </rPr>
      <t>Paso 01</t>
    </r>
    <r>
      <rPr>
        <sz val="11"/>
        <color theme="1"/>
        <rFont val="Roboto Condensed"/>
      </rPr>
      <t>: El analisis se inicia comparando la fila con respecto a la columna (fila/columna). La diagonal de la matriz siempre sera la unidad por ser una comparacion entre parametros de igual magnitud. Se introducen los valores en las celdas en negrita y automaticamente se muestran los valores inversos en las demas celdas (debido a que el analisis es inverso).</t>
    </r>
  </si>
  <si>
    <r>
      <rPr>
        <b/>
        <sz val="11"/>
        <color theme="1"/>
        <rFont val="Roboto Condensed"/>
      </rPr>
      <t>Paso 02</t>
    </r>
    <r>
      <rPr>
        <sz val="11"/>
        <color theme="1"/>
        <rFont val="Roboto Condensed"/>
      </rPr>
      <t xml:space="preserve">: La matriz de normalización nos muestra el vector de priorización (peso ponderado). Indica la importancia de cada parametro en el analisis del fenomeno. </t>
    </r>
  </si>
  <si>
    <t>PESO PONDERADO DE LOS PARAMETROS EN PORCENTAJE (%)</t>
  </si>
  <si>
    <r>
      <rPr>
        <b/>
        <sz val="11"/>
        <color theme="1"/>
        <rFont val="Roboto Condensed"/>
      </rPr>
      <t>Paso 03</t>
    </r>
    <r>
      <rPr>
        <sz val="11"/>
        <color theme="1"/>
        <rFont val="Roboto Condensed"/>
      </rPr>
      <t>: Se calcula la Relacion de Consistencia, el cual debe ser menor al 10% (</t>
    </r>
    <r>
      <rPr>
        <b/>
        <sz val="11"/>
        <color theme="1"/>
        <rFont val="Roboto Condensed"/>
      </rPr>
      <t>RC &lt; 0.1</t>
    </r>
    <r>
      <rPr>
        <sz val="11"/>
        <color theme="1"/>
        <rFont val="Roboto Condensed"/>
      </rPr>
      <t>), lo que nos indicara que los criterios utilizados para la comparación de pares son los más adecuados.</t>
    </r>
  </si>
  <si>
    <t>Unidades geológicas</t>
  </si>
  <si>
    <t xml:space="preserve">Super unidad Santa Rosa - Tonalita, granodiorita (Ks-bc/sr-tn,gd). </t>
  </si>
  <si>
    <t xml:space="preserve">Superunidad Santa Rosa - Tonalita, diorita (Ks-bc/sr-tn,di). </t>
  </si>
  <si>
    <t>Extremadamente lluvioso</t>
  </si>
  <si>
    <t>Muy lluvioso</t>
  </si>
  <si>
    <t>Lluvioso</t>
  </si>
  <si>
    <t>Lluvias moderadas</t>
  </si>
  <si>
    <t>Precipitación</t>
  </si>
  <si>
    <t>Tirantes</t>
  </si>
  <si>
    <t>Geología</t>
  </si>
  <si>
    <t>Pendiente</t>
  </si>
  <si>
    <t>MATRIZ DE 3 x 3 (03 parámetros)</t>
  </si>
  <si>
    <t>PARÁMETRO</t>
  </si>
  <si>
    <t>MATRIZ DE NORMALIZACIÓN</t>
  </si>
  <si>
    <t>Vector Priorización</t>
  </si>
  <si>
    <r>
      <rPr>
        <b/>
        <sz val="10"/>
        <color rgb="FF00B050"/>
        <rFont val="Roboto Condensed"/>
      </rPr>
      <t>Relacion de consistencia &lt; 0.04</t>
    </r>
    <r>
      <rPr>
        <b/>
        <sz val="10"/>
        <color rgb="FFFF0000"/>
        <rFont val="Roboto Condensed"/>
      </rPr>
      <t xml:space="preserve"> </t>
    </r>
    <r>
      <rPr>
        <b/>
        <sz val="10"/>
        <rFont val="Roboto Condensed"/>
      </rPr>
      <t>(*)</t>
    </r>
  </si>
  <si>
    <t>(*) El valor del coeficiente debe ser menor a 0.04. Si el coeficiente es mayor a 0.04 se debe volver a analizar los criterios en la matriz de comparación de pares</t>
  </si>
  <si>
    <t>Para determinar el indice aleatorio (IA) que ayuda a determinar la relación de consistencia se utilizo la tabla  obtenida por Aguarón y Moreno, 2001. Donde "n" es el número de parámetros en la matriz.</t>
  </si>
  <si>
    <r>
      <rPr>
        <b/>
        <sz val="12"/>
        <color theme="1"/>
        <rFont val="Roboto Condensed"/>
      </rPr>
      <t>Paso 02</t>
    </r>
    <r>
      <rPr>
        <sz val="12"/>
        <color theme="1"/>
        <rFont val="Roboto Condensed"/>
      </rPr>
      <t xml:space="preserve">: La matriz de normalización nos muestra el vector de priorización (peso ponderado). Indica la importancia de cada parámetro en el analisis del fenomeno. </t>
    </r>
  </si>
  <si>
    <r>
      <rPr>
        <b/>
        <sz val="12"/>
        <color theme="1"/>
        <rFont val="Roboto Condensed"/>
      </rPr>
      <t>Paso 03</t>
    </r>
    <r>
      <rPr>
        <sz val="12"/>
        <color theme="1"/>
        <rFont val="Roboto Condensed"/>
      </rPr>
      <t>: Se calcula la Relacion de Consistencia, el cual debe ser menor al 4% (</t>
    </r>
    <r>
      <rPr>
        <b/>
        <sz val="12"/>
        <color theme="1"/>
        <rFont val="Roboto Condensed"/>
      </rPr>
      <t>RC &lt; 0.04</t>
    </r>
    <r>
      <rPr>
        <sz val="12"/>
        <color theme="1"/>
        <rFont val="Roboto Condensed"/>
      </rPr>
      <t>), lo que nos indicara que los criterios utilizados para la comparación de pares son los más adecuados.</t>
    </r>
  </si>
  <si>
    <t>Factores condicionantes</t>
  </si>
  <si>
    <t xml:space="preserve">Vertiente o piedemonte aluvio-torrencial (P-at). </t>
  </si>
  <si>
    <t>Montaña en roca volcano-sedimentaria (RM-rvs).</t>
  </si>
  <si>
    <t>Montaña en roca intrusiva (RM-ri).</t>
  </si>
  <si>
    <t>Cauce del río (Río)</t>
  </si>
  <si>
    <t>Super Unidad Santa Rosa - diorita (Ks-bc/sr-di)</t>
  </si>
  <si>
    <t xml:space="preserve">Depósito aluvial (Qp-al). </t>
  </si>
  <si>
    <t>P</t>
  </si>
  <si>
    <t>&lt; 0.75</t>
  </si>
  <si>
    <t>0.75 a 1.25</t>
  </si>
  <si>
    <t>1.25 a 2.00</t>
  </si>
  <si>
    <t>2.00 a 4.50</t>
  </si>
  <si>
    <t>&gt; 4.50</t>
  </si>
  <si>
    <t>Tirantes por velocidad</t>
  </si>
  <si>
    <t>Zona de inundación con aguas profundas y de corriente rápida, peligrosidad muy alta con potencial afectación para todas las personas e incluye los servicios de emergencia con tirantes T &gt; 1.50 m. Pendientes &lt;= 10°.</t>
  </si>
  <si>
    <t>Zona de inundación con aguas profundas y de corriente rápida, peligrosidad alta con potencial afectación para la mayoría personas que incluye a la población en general, con tirantes 0.60 m &lt; T &lt;= 1.50 m. Pendientes 10° a 20°.</t>
  </si>
  <si>
    <t>Zona de inundación con aguas profundas o de corriente rápida, peligrosidad media con potencial afectación para algunas personas que incluye a niños, ancianos y enfermos, con tirantes 0.3 m &lt; T &lt;= 0.60 m. Pendientes 20° a 30°.</t>
  </si>
  <si>
    <t>Zona de inundación con aguas poco profundas, peligrosidad baja, con tirantes T &lt;= 0.3 m, pendientes de terreno &gt; 30°. Pendientes &gt; 30°.</t>
  </si>
  <si>
    <t xml:space="preserve">Superunidad Patap - Gabrodiorita (Ks-bc/pt-gbdi). </t>
  </si>
  <si>
    <t>Terraza indiferenciada (Ti).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</si>
</sst>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;[Red]0.00"/>
    <numFmt numFmtId="165" formatCode="0.000;[Red]0.000"/>
    <numFmt numFmtId="166" formatCode="0.000"/>
    <numFmt numFmtId="167" formatCode="0.0%"/>
    <numFmt numFmtId="168" formatCode="0.0000"/>
    <numFmt numFmtId="169" formatCode="0.0000000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Roboto Condensed"/>
    </font>
    <font>
      <b/>
      <sz val="11"/>
      <color theme="1"/>
      <name val="Roboto Condensed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1"/>
      <color theme="1" tint="0.499984740745262"/>
      <name val="Calibri"/>
      <family val="2"/>
      <scheme val="minor"/>
    </font>
    <font>
      <b/>
      <sz val="12"/>
      <color theme="1"/>
      <name val="Roboto Condensed"/>
    </font>
    <font>
      <b/>
      <sz val="10"/>
      <color theme="1"/>
      <name val="Roboto Condensed"/>
    </font>
    <font>
      <sz val="12"/>
      <color theme="1"/>
      <name val="Roboto Condensed"/>
    </font>
    <font>
      <b/>
      <u/>
      <sz val="11"/>
      <color rgb="FFFF0000"/>
      <name val="Roboto Condensed"/>
    </font>
    <font>
      <b/>
      <sz val="11"/>
      <color theme="0"/>
      <name val="Roboto Condensed"/>
    </font>
    <font>
      <b/>
      <sz val="11"/>
      <color rgb="FFFF0000"/>
      <name val="Roboto Condensed"/>
    </font>
    <font>
      <b/>
      <sz val="10"/>
      <color theme="0"/>
      <name val="Roboto Condensed"/>
    </font>
    <font>
      <sz val="12"/>
      <color rgb="FFFF0000"/>
      <name val="Roboto Condensed"/>
    </font>
    <font>
      <sz val="11"/>
      <color theme="2" tint="-0.89999084444715716"/>
      <name val="Roboto Condensed"/>
    </font>
    <font>
      <b/>
      <sz val="11"/>
      <color theme="2" tint="-0.89999084444715716"/>
      <name val="Roboto Condensed"/>
    </font>
    <font>
      <sz val="12"/>
      <color rgb="FF00B050"/>
      <name val="Roboto Condensed"/>
    </font>
    <font>
      <b/>
      <sz val="9"/>
      <color theme="1"/>
      <name val="Roboto Condensed"/>
    </font>
    <font>
      <b/>
      <u/>
      <sz val="11"/>
      <color theme="1"/>
      <name val="Roboto Condensed"/>
    </font>
    <font>
      <sz val="11"/>
      <color rgb="FF000000"/>
      <name val="Roboto Condensed"/>
    </font>
    <font>
      <b/>
      <sz val="10"/>
      <color rgb="FFFF0000"/>
      <name val="Roboto Condensed"/>
    </font>
    <font>
      <b/>
      <sz val="10"/>
      <color rgb="FF00B050"/>
      <name val="Roboto Condensed"/>
    </font>
    <font>
      <b/>
      <sz val="10"/>
      <name val="Roboto Condensed"/>
    </font>
    <font>
      <sz val="10"/>
      <color theme="1"/>
      <name val="Roboto Condensed"/>
    </font>
    <font>
      <b/>
      <sz val="12"/>
      <color rgb="FFFF0000"/>
      <name val="Roboto Condensed"/>
    </font>
    <font>
      <b/>
      <sz val="9"/>
      <color theme="0"/>
      <name val="Roboto Condensed"/>
    </font>
    <font>
      <b/>
      <sz val="8"/>
      <color theme="0"/>
      <name val="Roboto Condensed"/>
    </font>
    <font>
      <b/>
      <sz val="18"/>
      <color rgb="FFFF0000"/>
      <name val="Roboto Condensed"/>
    </font>
    <font>
      <sz val="12"/>
      <color theme="2" tint="-0.89999084444715716"/>
      <name val="Roboto Condensed"/>
    </font>
    <font>
      <b/>
      <sz val="12"/>
      <color theme="2" tint="-0.89999084444715716"/>
      <name val="Roboto Condensed"/>
    </font>
    <font>
      <sz val="9"/>
      <color theme="1"/>
      <name val="Roboto Condensed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30">
    <xf numFmtId="0" fontId="0" fillId="0" borderId="0" xfId="0"/>
    <xf numFmtId="166" fontId="7" fillId="5" borderId="14" xfId="0" applyNumberFormat="1" applyFont="1" applyFill="1" applyBorder="1" applyAlignment="1">
      <alignment horizontal="center"/>
    </xf>
    <xf numFmtId="166" fontId="7" fillId="3" borderId="14" xfId="0" applyNumberFormat="1" applyFont="1" applyFill="1" applyBorder="1" applyAlignment="1">
      <alignment horizontal="center"/>
    </xf>
    <xf numFmtId="166" fontId="7" fillId="2" borderId="14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6" fontId="4" fillId="0" borderId="1" xfId="0" applyNumberFormat="1" applyFont="1" applyBorder="1" applyAlignment="1">
      <alignment horizontal="center"/>
    </xf>
    <xf numFmtId="166" fontId="4" fillId="0" borderId="21" xfId="0" applyNumberFormat="1" applyFont="1" applyBorder="1" applyAlignment="1">
      <alignment horizontal="center"/>
    </xf>
    <xf numFmtId="166" fontId="4" fillId="0" borderId="18" xfId="0" applyNumberFormat="1" applyFont="1" applyBorder="1" applyAlignment="1">
      <alignment horizontal="center"/>
    </xf>
    <xf numFmtId="166" fontId="4" fillId="0" borderId="20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66" fontId="4" fillId="0" borderId="26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6" fontId="8" fillId="0" borderId="0" xfId="0" applyNumberFormat="1" applyFont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67" fontId="8" fillId="0" borderId="0" xfId="1" applyNumberFormat="1" applyFont="1" applyAlignment="1">
      <alignment horizontal="center"/>
    </xf>
    <xf numFmtId="167" fontId="8" fillId="8" borderId="0" xfId="1" applyNumberFormat="1" applyFont="1" applyFill="1" applyAlignment="1">
      <alignment horizontal="center"/>
    </xf>
    <xf numFmtId="2" fontId="7" fillId="0" borderId="22" xfId="0" applyNumberFormat="1" applyFont="1" applyBorder="1" applyAlignment="1">
      <alignment horizontal="center" vertical="center" wrapText="1"/>
    </xf>
    <xf numFmtId="166" fontId="4" fillId="0" borderId="23" xfId="0" applyNumberFormat="1" applyFont="1" applyBorder="1" applyAlignment="1">
      <alignment horizontal="center"/>
    </xf>
    <xf numFmtId="2" fontId="7" fillId="0" borderId="30" xfId="0" applyNumberFormat="1" applyFont="1" applyBorder="1" applyAlignment="1">
      <alignment horizontal="center" vertical="center" wrapText="1"/>
    </xf>
    <xf numFmtId="166" fontId="4" fillId="7" borderId="31" xfId="0" applyNumberFormat="1" applyFont="1" applyFill="1" applyBorder="1" applyAlignment="1">
      <alignment horizontal="center"/>
    </xf>
    <xf numFmtId="166" fontId="4" fillId="7" borderId="32" xfId="0" applyNumberFormat="1" applyFont="1" applyFill="1" applyBorder="1" applyAlignment="1">
      <alignment horizontal="center"/>
    </xf>
    <xf numFmtId="166" fontId="4" fillId="7" borderId="29" xfId="0" applyNumberFormat="1" applyFont="1" applyFill="1" applyBorder="1" applyAlignment="1">
      <alignment horizontal="center"/>
    </xf>
    <xf numFmtId="0" fontId="11" fillId="4" borderId="0" xfId="0" applyFont="1" applyFill="1"/>
    <xf numFmtId="0" fontId="1" fillId="4" borderId="0" xfId="0" applyFont="1" applyFill="1"/>
    <xf numFmtId="0" fontId="14" fillId="4" borderId="0" xfId="0" applyFont="1" applyFill="1" applyAlignment="1">
      <alignment vertical="center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vertical="center" wrapText="1"/>
    </xf>
    <xf numFmtId="0" fontId="16" fillId="4" borderId="0" xfId="0" applyFont="1" applyFill="1" applyAlignment="1">
      <alignment horizontal="right"/>
    </xf>
    <xf numFmtId="164" fontId="17" fillId="9" borderId="0" xfId="0" applyNumberFormat="1" applyFont="1" applyFill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7" fillId="0" borderId="11" xfId="0" applyNumberFormat="1" applyFont="1" applyBorder="1" applyAlignment="1">
      <alignment horizontal="center" vertical="center"/>
    </xf>
    <xf numFmtId="165" fontId="1" fillId="9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horizontal="right"/>
    </xf>
    <xf numFmtId="164" fontId="18" fillId="0" borderId="0" xfId="0" applyNumberFormat="1" applyFont="1" applyAlignment="1">
      <alignment horizontal="center" vertical="center"/>
    </xf>
    <xf numFmtId="0" fontId="19" fillId="4" borderId="0" xfId="0" applyFont="1" applyFill="1" applyAlignment="1">
      <alignment horizontal="right"/>
    </xf>
    <xf numFmtId="164" fontId="18" fillId="0" borderId="6" xfId="0" applyNumberFormat="1" applyFont="1" applyBorder="1" applyAlignment="1">
      <alignment horizontal="center" vertical="center"/>
    </xf>
    <xf numFmtId="164" fontId="17" fillId="9" borderId="12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right"/>
    </xf>
    <xf numFmtId="164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wrapText="1"/>
    </xf>
    <xf numFmtId="0" fontId="1" fillId="4" borderId="0" xfId="0" applyFont="1" applyFill="1" applyAlignment="1">
      <alignment horizontal="left" wrapText="1"/>
    </xf>
    <xf numFmtId="165" fontId="1" fillId="4" borderId="10" xfId="0" applyNumberFormat="1" applyFont="1" applyFill="1" applyBorder="1" applyAlignment="1">
      <alignment horizontal="center" vertical="center"/>
    </xf>
    <xf numFmtId="165" fontId="1" fillId="4" borderId="0" xfId="0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top"/>
    </xf>
    <xf numFmtId="165" fontId="2" fillId="4" borderId="0" xfId="0" applyNumberFormat="1" applyFont="1" applyFill="1" applyAlignment="1">
      <alignment vertical="center"/>
    </xf>
    <xf numFmtId="0" fontId="1" fillId="4" borderId="10" xfId="0" applyFont="1" applyFill="1" applyBorder="1"/>
    <xf numFmtId="165" fontId="1" fillId="4" borderId="7" xfId="0" applyNumberFormat="1" applyFont="1" applyFill="1" applyBorder="1" applyAlignment="1">
      <alignment horizontal="center" vertical="center"/>
    </xf>
    <xf numFmtId="165" fontId="1" fillId="4" borderId="8" xfId="0" applyNumberFormat="1" applyFont="1" applyFill="1" applyBorder="1" applyAlignment="1">
      <alignment horizontal="center" vertical="center"/>
    </xf>
    <xf numFmtId="165" fontId="1" fillId="4" borderId="9" xfId="0" applyNumberFormat="1" applyFont="1" applyFill="1" applyBorder="1" applyAlignment="1">
      <alignment horizontal="center" vertical="center"/>
    </xf>
    <xf numFmtId="165" fontId="1" fillId="4" borderId="11" xfId="0" applyNumberFormat="1" applyFont="1" applyFill="1" applyBorder="1" applyAlignment="1">
      <alignment horizontal="center" vertical="center"/>
    </xf>
    <xf numFmtId="0" fontId="21" fillId="4" borderId="0" xfId="0" applyFont="1" applyFill="1"/>
    <xf numFmtId="165" fontId="1" fillId="4" borderId="2" xfId="0" applyNumberFormat="1" applyFont="1" applyFill="1" applyBorder="1" applyAlignment="1">
      <alignment horizontal="center" vertical="center"/>
    </xf>
    <xf numFmtId="165" fontId="1" fillId="4" borderId="15" xfId="0" applyNumberFormat="1" applyFont="1" applyFill="1" applyBorder="1" applyAlignment="1">
      <alignment horizontal="center" vertical="center"/>
    </xf>
    <xf numFmtId="165" fontId="1" fillId="4" borderId="14" xfId="0" applyNumberFormat="1" applyFont="1" applyFill="1" applyBorder="1" applyAlignment="1">
      <alignment horizontal="center" vertical="center"/>
    </xf>
    <xf numFmtId="165" fontId="1" fillId="9" borderId="5" xfId="0" applyNumberFormat="1" applyFont="1" applyFill="1" applyBorder="1" applyAlignment="1">
      <alignment horizontal="center" vertical="center"/>
    </xf>
    <xf numFmtId="165" fontId="22" fillId="0" borderId="14" xfId="0" applyNumberFormat="1" applyFont="1" applyBorder="1" applyAlignment="1">
      <alignment horizontal="center" vertical="center"/>
    </xf>
    <xf numFmtId="165" fontId="11" fillId="9" borderId="14" xfId="0" applyNumberFormat="1" applyFont="1" applyFill="1" applyBorder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65" fontId="11" fillId="4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wrapText="1"/>
    </xf>
    <xf numFmtId="0" fontId="15" fillId="6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/>
    </xf>
    <xf numFmtId="164" fontId="15" fillId="6" borderId="1" xfId="0" applyNumberFormat="1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164" fontId="15" fillId="6" borderId="3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left"/>
    </xf>
    <xf numFmtId="166" fontId="4" fillId="8" borderId="5" xfId="0" applyNumberFormat="1" applyFont="1" applyFill="1" applyBorder="1" applyAlignment="1">
      <alignment horizontal="center"/>
    </xf>
    <xf numFmtId="166" fontId="4" fillId="8" borderId="1" xfId="0" applyNumberFormat="1" applyFont="1" applyFill="1" applyBorder="1" applyAlignment="1">
      <alignment horizontal="center"/>
    </xf>
    <xf numFmtId="166" fontId="4" fillId="8" borderId="21" xfId="0" applyNumberFormat="1" applyFont="1" applyFill="1" applyBorder="1" applyAlignment="1">
      <alignment horizontal="center"/>
    </xf>
    <xf numFmtId="2" fontId="4" fillId="8" borderId="19" xfId="0" applyNumberFormat="1" applyFont="1" applyFill="1" applyBorder="1" applyAlignment="1">
      <alignment horizontal="center"/>
    </xf>
    <xf numFmtId="2" fontId="4" fillId="8" borderId="22" xfId="0" applyNumberFormat="1" applyFont="1" applyFill="1" applyBorder="1" applyAlignment="1">
      <alignment horizontal="center"/>
    </xf>
    <xf numFmtId="2" fontId="4" fillId="8" borderId="28" xfId="0" applyNumberFormat="1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2" fontId="4" fillId="8" borderId="30" xfId="0" applyNumberFormat="1" applyFont="1" applyFill="1" applyBorder="1" applyAlignment="1">
      <alignment horizontal="center"/>
    </xf>
    <xf numFmtId="2" fontId="4" fillId="8" borderId="5" xfId="0" applyNumberFormat="1" applyFont="1" applyFill="1" applyBorder="1" applyAlignment="1">
      <alignment horizontal="center"/>
    </xf>
    <xf numFmtId="2" fontId="4" fillId="8" borderId="1" xfId="0" applyNumberFormat="1" applyFont="1" applyFill="1" applyBorder="1" applyAlignment="1">
      <alignment horizontal="center"/>
    </xf>
    <xf numFmtId="2" fontId="4" fillId="8" borderId="21" xfId="0" applyNumberFormat="1" applyFont="1" applyFill="1" applyBorder="1" applyAlignment="1">
      <alignment horizontal="center"/>
    </xf>
    <xf numFmtId="2" fontId="4" fillId="8" borderId="4" xfId="0" applyNumberFormat="1" applyFont="1" applyFill="1" applyBorder="1" applyAlignment="1">
      <alignment horizontal="center"/>
    </xf>
    <xf numFmtId="167" fontId="1" fillId="9" borderId="13" xfId="1" applyNumberFormat="1" applyFont="1" applyFill="1" applyBorder="1" applyAlignment="1">
      <alignment horizontal="center" vertical="center"/>
    </xf>
    <xf numFmtId="167" fontId="1" fillId="9" borderId="13" xfId="0" applyNumberFormat="1" applyFont="1" applyFill="1" applyBorder="1" applyAlignment="1">
      <alignment horizontal="center" vertical="center"/>
    </xf>
    <xf numFmtId="167" fontId="1" fillId="9" borderId="5" xfId="0" applyNumberFormat="1" applyFont="1" applyFill="1" applyBorder="1" applyAlignment="1">
      <alignment horizontal="center" vertical="center"/>
    </xf>
    <xf numFmtId="167" fontId="1" fillId="4" borderId="1" xfId="1" applyNumberFormat="1" applyFont="1" applyFill="1" applyBorder="1" applyAlignment="1">
      <alignment horizontal="center"/>
    </xf>
    <xf numFmtId="167" fontId="1" fillId="9" borderId="5" xfId="1" applyNumberFormat="1" applyFont="1" applyFill="1" applyBorder="1" applyAlignment="1">
      <alignment horizontal="center" vertical="center"/>
    </xf>
    <xf numFmtId="0" fontId="30" fillId="4" borderId="0" xfId="0" applyFont="1" applyFill="1" applyAlignment="1">
      <alignment vertical="center"/>
    </xf>
    <xf numFmtId="0" fontId="11" fillId="4" borderId="0" xfId="0" applyFont="1" applyFill="1" applyAlignment="1">
      <alignment vertical="center" wrapText="1"/>
    </xf>
    <xf numFmtId="164" fontId="31" fillId="9" borderId="7" xfId="0" applyNumberFormat="1" applyFont="1" applyFill="1" applyBorder="1" applyAlignment="1">
      <alignment horizontal="center" vertical="center"/>
    </xf>
    <xf numFmtId="164" fontId="31" fillId="4" borderId="8" xfId="0" applyNumberFormat="1" applyFont="1" applyFill="1" applyBorder="1" applyAlignment="1">
      <alignment horizontal="center" vertical="center"/>
    </xf>
    <xf numFmtId="164" fontId="31" fillId="4" borderId="9" xfId="0" applyNumberFormat="1" applyFont="1" applyFill="1" applyBorder="1" applyAlignment="1">
      <alignment horizontal="center" vertical="center"/>
    </xf>
    <xf numFmtId="165" fontId="11" fillId="9" borderId="1" xfId="0" applyNumberFormat="1" applyFont="1" applyFill="1" applyBorder="1" applyAlignment="1">
      <alignment horizontal="center" vertical="center"/>
    </xf>
    <xf numFmtId="165" fontId="11" fillId="9" borderId="1" xfId="0" applyNumberFormat="1" applyFont="1" applyFill="1" applyBorder="1" applyAlignment="1">
      <alignment horizontal="center"/>
    </xf>
    <xf numFmtId="164" fontId="32" fillId="4" borderId="10" xfId="0" applyNumberFormat="1" applyFont="1" applyFill="1" applyBorder="1" applyAlignment="1">
      <alignment horizontal="center" vertical="center"/>
    </xf>
    <xf numFmtId="164" fontId="31" fillId="9" borderId="0" xfId="0" applyNumberFormat="1" applyFont="1" applyFill="1" applyAlignment="1">
      <alignment horizontal="center" vertical="center"/>
    </xf>
    <xf numFmtId="164" fontId="31" fillId="4" borderId="11" xfId="0" applyNumberFormat="1" applyFont="1" applyFill="1" applyBorder="1" applyAlignment="1">
      <alignment horizontal="center" vertical="center"/>
    </xf>
    <xf numFmtId="164" fontId="32" fillId="4" borderId="4" xfId="0" applyNumberFormat="1" applyFont="1" applyFill="1" applyBorder="1" applyAlignment="1">
      <alignment horizontal="center" vertical="center"/>
    </xf>
    <xf numFmtId="164" fontId="32" fillId="4" borderId="6" xfId="0" applyNumberFormat="1" applyFont="1" applyFill="1" applyBorder="1" applyAlignment="1">
      <alignment horizontal="center" vertical="center"/>
    </xf>
    <xf numFmtId="164" fontId="31" fillId="9" borderId="12" xfId="0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right"/>
    </xf>
    <xf numFmtId="164" fontId="11" fillId="4" borderId="0" xfId="0" applyNumberFormat="1" applyFont="1" applyFill="1" applyAlignment="1">
      <alignment horizontal="center" vertical="center"/>
    </xf>
    <xf numFmtId="165" fontId="11" fillId="4" borderId="7" xfId="0" applyNumberFormat="1" applyFont="1" applyFill="1" applyBorder="1" applyAlignment="1">
      <alignment horizontal="center" vertical="center"/>
    </xf>
    <xf numFmtId="165" fontId="11" fillId="4" borderId="8" xfId="0" applyNumberFormat="1" applyFont="1" applyFill="1" applyBorder="1" applyAlignment="1">
      <alignment horizontal="center" vertical="center"/>
    </xf>
    <xf numFmtId="165" fontId="11" fillId="4" borderId="9" xfId="0" applyNumberFormat="1" applyFont="1" applyFill="1" applyBorder="1" applyAlignment="1">
      <alignment horizontal="center" vertical="center"/>
    </xf>
    <xf numFmtId="165" fontId="11" fillId="9" borderId="5" xfId="0" applyNumberFormat="1" applyFont="1" applyFill="1" applyBorder="1" applyAlignment="1">
      <alignment horizontal="center" vertical="center"/>
    </xf>
    <xf numFmtId="165" fontId="11" fillId="4" borderId="10" xfId="0" applyNumberFormat="1" applyFont="1" applyFill="1" applyBorder="1" applyAlignment="1">
      <alignment horizontal="center" vertical="center"/>
    </xf>
    <xf numFmtId="165" fontId="11" fillId="4" borderId="11" xfId="0" applyNumberFormat="1" applyFont="1" applyFill="1" applyBorder="1" applyAlignment="1">
      <alignment horizontal="center" vertical="center"/>
    </xf>
    <xf numFmtId="165" fontId="11" fillId="4" borderId="4" xfId="0" applyNumberFormat="1" applyFont="1" applyFill="1" applyBorder="1" applyAlignment="1">
      <alignment horizontal="center" vertical="center"/>
    </xf>
    <xf numFmtId="165" fontId="11" fillId="4" borderId="6" xfId="0" applyNumberFormat="1" applyFont="1" applyFill="1" applyBorder="1" applyAlignment="1">
      <alignment horizontal="center" vertical="center"/>
    </xf>
    <xf numFmtId="165" fontId="11" fillId="4" borderId="12" xfId="0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vertical="top"/>
    </xf>
    <xf numFmtId="0" fontId="11" fillId="4" borderId="0" xfId="0" applyFont="1" applyFill="1" applyAlignment="1">
      <alignment horizontal="left" vertical="top" wrapText="1"/>
    </xf>
    <xf numFmtId="165" fontId="10" fillId="4" borderId="6" xfId="0" applyNumberFormat="1" applyFont="1" applyFill="1" applyBorder="1" applyAlignment="1">
      <alignment vertical="top"/>
    </xf>
    <xf numFmtId="165" fontId="9" fillId="4" borderId="0" xfId="0" applyNumberFormat="1" applyFont="1" applyFill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20" fillId="4" borderId="6" xfId="0" applyFont="1" applyFill="1" applyBorder="1" applyAlignment="1">
      <alignment vertical="top"/>
    </xf>
    <xf numFmtId="0" fontId="20" fillId="4" borderId="0" xfId="0" applyFont="1" applyFill="1" applyAlignment="1">
      <alignment vertical="top"/>
    </xf>
    <xf numFmtId="166" fontId="33" fillId="0" borderId="2" xfId="0" applyNumberFormat="1" applyFont="1" applyBorder="1" applyAlignment="1">
      <alignment horizontal="center" vertical="center"/>
    </xf>
    <xf numFmtId="166" fontId="33" fillId="0" borderId="15" xfId="0" applyNumberFormat="1" applyFont="1" applyBorder="1" applyAlignment="1">
      <alignment horizontal="center" vertical="center"/>
    </xf>
    <xf numFmtId="166" fontId="33" fillId="0" borderId="14" xfId="0" applyNumberFormat="1" applyFont="1" applyBorder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2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1" fillId="4" borderId="1" xfId="0" applyNumberFormat="1" applyFont="1" applyFill="1" applyBorder="1" applyAlignment="1">
      <alignment horizontal="center" vertical="center"/>
    </xf>
    <xf numFmtId="167" fontId="11" fillId="9" borderId="3" xfId="1" applyNumberFormat="1" applyFont="1" applyFill="1" applyBorder="1" applyAlignment="1">
      <alignment horizontal="center" vertical="center"/>
    </xf>
    <xf numFmtId="167" fontId="11" fillId="9" borderId="13" xfId="1" applyNumberFormat="1" applyFont="1" applyFill="1" applyBorder="1" applyAlignment="1">
      <alignment horizontal="center" vertical="center"/>
    </xf>
    <xf numFmtId="167" fontId="11" fillId="9" borderId="5" xfId="1" applyNumberFormat="1" applyFont="1" applyFill="1" applyBorder="1" applyAlignment="1">
      <alignment horizontal="center" vertical="center"/>
    </xf>
    <xf numFmtId="165" fontId="2" fillId="4" borderId="10" xfId="0" applyNumberFormat="1" applyFont="1" applyFill="1" applyBorder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/>
    </xf>
    <xf numFmtId="49" fontId="6" fillId="0" borderId="25" xfId="0" applyNumberFormat="1" applyFont="1" applyBorder="1" applyAlignment="1">
      <alignment horizontal="center" vertical="center" wrapText="1"/>
    </xf>
    <xf numFmtId="166" fontId="4" fillId="8" borderId="4" xfId="0" applyNumberFormat="1" applyFont="1" applyFill="1" applyBorder="1" applyAlignment="1">
      <alignment horizontal="center"/>
    </xf>
    <xf numFmtId="166" fontId="4" fillId="8" borderId="2" xfId="0" applyNumberFormat="1" applyFont="1" applyFill="1" applyBorder="1" applyAlignment="1">
      <alignment horizontal="center"/>
    </xf>
    <xf numFmtId="166" fontId="4" fillId="8" borderId="30" xfId="0" applyNumberFormat="1" applyFont="1" applyFill="1" applyBorder="1" applyAlignment="1">
      <alignment horizontal="center"/>
    </xf>
    <xf numFmtId="2" fontId="4" fillId="7" borderId="26" xfId="0" applyNumberFormat="1" applyFont="1" applyFill="1" applyBorder="1" applyAlignment="1">
      <alignment horizontal="center"/>
    </xf>
    <xf numFmtId="2" fontId="4" fillId="7" borderId="34" xfId="0" applyNumberFormat="1" applyFont="1" applyFill="1" applyBorder="1" applyAlignment="1">
      <alignment horizontal="center"/>
    </xf>
    <xf numFmtId="166" fontId="0" fillId="0" borderId="0" xfId="0" applyNumberFormat="1"/>
    <xf numFmtId="168" fontId="11" fillId="4" borderId="0" xfId="0" applyNumberFormat="1" applyFont="1" applyFill="1"/>
    <xf numFmtId="2" fontId="4" fillId="7" borderId="23" xfId="0" applyNumberFormat="1" applyFont="1" applyFill="1" applyBorder="1" applyAlignment="1">
      <alignment horizontal="center"/>
    </xf>
    <xf numFmtId="2" fontId="4" fillId="8" borderId="17" xfId="0" applyNumberFormat="1" applyFont="1" applyFill="1" applyBorder="1" applyAlignment="1">
      <alignment horizontal="center"/>
    </xf>
    <xf numFmtId="0" fontId="5" fillId="6" borderId="38" xfId="0" applyFont="1" applyFill="1" applyBorder="1" applyAlignment="1">
      <alignment horizontal="center" vertical="center" wrapText="1"/>
    </xf>
    <xf numFmtId="169" fontId="0" fillId="0" borderId="0" xfId="0" applyNumberFormat="1"/>
    <xf numFmtId="0" fontId="7" fillId="3" borderId="15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 vertical="center" wrapText="1"/>
    </xf>
    <xf numFmtId="166" fontId="7" fillId="5" borderId="39" xfId="0" applyNumberFormat="1" applyFont="1" applyFill="1" applyBorder="1" applyAlignment="1">
      <alignment horizontal="center"/>
    </xf>
    <xf numFmtId="0" fontId="7" fillId="5" borderId="40" xfId="0" applyFont="1" applyFill="1" applyBorder="1" applyAlignment="1">
      <alignment horizontal="center"/>
    </xf>
    <xf numFmtId="166" fontId="7" fillId="3" borderId="39" xfId="0" applyNumberFormat="1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166" fontId="7" fillId="2" borderId="39" xfId="0" applyNumberFormat="1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166" fontId="7" fillId="10" borderId="41" xfId="0" applyNumberFormat="1" applyFont="1" applyFill="1" applyBorder="1" applyAlignment="1">
      <alignment horizontal="center"/>
    </xf>
    <xf numFmtId="0" fontId="7" fillId="10" borderId="42" xfId="0" applyFont="1" applyFill="1" applyBorder="1" applyAlignment="1">
      <alignment horizontal="center"/>
    </xf>
    <xf numFmtId="166" fontId="7" fillId="10" borderId="43" xfId="0" applyNumberFormat="1" applyFont="1" applyFill="1" applyBorder="1" applyAlignment="1">
      <alignment horizontal="center"/>
    </xf>
    <xf numFmtId="0" fontId="7" fillId="10" borderId="25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5" fillId="6" borderId="33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2" fontId="10" fillId="5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165" fontId="10" fillId="4" borderId="6" xfId="0" applyNumberFormat="1" applyFont="1" applyFill="1" applyBorder="1" applyAlignment="1">
      <alignment horizontal="center" vertical="top"/>
    </xf>
    <xf numFmtId="0" fontId="12" fillId="4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0" fontId="26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wrapText="1"/>
    </xf>
    <xf numFmtId="0" fontId="28" fillId="6" borderId="3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top"/>
    </xf>
    <xf numFmtId="0" fontId="28" fillId="6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23" fillId="7" borderId="4" xfId="0" applyFont="1" applyFill="1" applyBorder="1" applyAlignment="1">
      <alignment horizontal="center" vertical="center"/>
    </xf>
    <xf numFmtId="0" fontId="23" fillId="7" borderId="6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15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top"/>
    </xf>
    <xf numFmtId="0" fontId="28" fillId="6" borderId="2" xfId="0" applyFont="1" applyFill="1" applyBorder="1" applyAlignment="1">
      <alignment horizontal="center" vertical="center"/>
    </xf>
    <xf numFmtId="0" fontId="28" fillId="6" borderId="15" xfId="0" applyFont="1" applyFill="1" applyBorder="1" applyAlignment="1">
      <alignment horizontal="center" vertical="center"/>
    </xf>
    <xf numFmtId="165" fontId="11" fillId="4" borderId="0" xfId="0" applyNumberFormat="1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left" wrapText="1"/>
    </xf>
  </cellXfs>
  <cellStyles count="2">
    <cellStyle name="Normal" xfId="0" builtinId="0"/>
    <cellStyle name="Porcentaje" xfId="1" builtinId="5"/>
  </cellStyles>
  <dxfs count="12"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47625</xdr:rowOff>
    </xdr:from>
    <xdr:to>
      <xdr:col>8</xdr:col>
      <xdr:colOff>95250</xdr:colOff>
      <xdr:row>57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689EDA-B279-45A5-B16A-EE48F500C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496925"/>
          <a:ext cx="48672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47625</xdr:rowOff>
    </xdr:from>
    <xdr:to>
      <xdr:col>8</xdr:col>
      <xdr:colOff>95250</xdr:colOff>
      <xdr:row>57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CEB0C1-54CE-4037-8B75-E4E84D9CB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496925"/>
          <a:ext cx="48672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46</xdr:row>
      <xdr:rowOff>74083</xdr:rowOff>
    </xdr:from>
    <xdr:to>
      <xdr:col>7</xdr:col>
      <xdr:colOff>0</xdr:colOff>
      <xdr:row>49</xdr:row>
      <xdr:rowOff>37114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A94AED-9F5B-484F-9C9C-DBC435026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67" y="12008908"/>
          <a:ext cx="4655608" cy="563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47625</xdr:rowOff>
    </xdr:from>
    <xdr:to>
      <xdr:col>8</xdr:col>
      <xdr:colOff>95250</xdr:colOff>
      <xdr:row>57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5B4A86-BB39-406B-A477-858AF9323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496925"/>
          <a:ext cx="48672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47625</xdr:rowOff>
    </xdr:from>
    <xdr:to>
      <xdr:col>8</xdr:col>
      <xdr:colOff>95250</xdr:colOff>
      <xdr:row>57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4926D0-95B1-419C-B81F-88953EBA5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125450"/>
          <a:ext cx="48672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47625</xdr:rowOff>
    </xdr:from>
    <xdr:to>
      <xdr:col>8</xdr:col>
      <xdr:colOff>95250</xdr:colOff>
      <xdr:row>57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E97E37-CAA9-4147-964F-5B5564B4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496925"/>
          <a:ext cx="48672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96AFE-15AE-4F62-83FD-3772E0CCA6B6}">
  <dimension ref="B3:Z24"/>
  <sheetViews>
    <sheetView showGridLines="0" tabSelected="1" zoomScale="90" zoomScaleNormal="90" workbookViewId="0"/>
  </sheetViews>
  <sheetFormatPr baseColWidth="10" defaultRowHeight="15" x14ac:dyDescent="0.25"/>
  <cols>
    <col min="1" max="1" width="4.7109375" customWidth="1"/>
    <col min="12" max="12" width="17" customWidth="1"/>
    <col min="13" max="13" width="4.7109375" customWidth="1"/>
    <col min="14" max="14" width="13.5703125" customWidth="1"/>
    <col min="15" max="15" width="13.28515625" customWidth="1"/>
    <col min="19" max="19" width="15" customWidth="1"/>
    <col min="20" max="20" width="8.7109375" customWidth="1"/>
    <col min="21" max="23" width="3.7109375" style="14" customWidth="1"/>
    <col min="24" max="24" width="8.7109375" customWidth="1"/>
  </cols>
  <sheetData>
    <row r="3" spans="2:26" ht="15.75" thickBot="1" x14ac:dyDescent="0.3"/>
    <row r="4" spans="2:26" ht="33.75" customHeight="1" thickBot="1" x14ac:dyDescent="0.3">
      <c r="B4" s="180" t="s">
        <v>8</v>
      </c>
      <c r="C4" s="181"/>
      <c r="D4" s="181"/>
      <c r="E4" s="181"/>
      <c r="F4" s="181"/>
      <c r="G4" s="181"/>
      <c r="H4" s="181"/>
      <c r="I4" s="181"/>
      <c r="J4" s="177" t="s">
        <v>9</v>
      </c>
      <c r="K4" s="177"/>
      <c r="L4" s="158" t="s">
        <v>10</v>
      </c>
      <c r="N4" s="193" t="s">
        <v>10</v>
      </c>
      <c r="O4" s="177"/>
      <c r="P4" s="177" t="s">
        <v>11</v>
      </c>
      <c r="Q4" s="177"/>
      <c r="R4" s="158" t="s">
        <v>31</v>
      </c>
    </row>
    <row r="5" spans="2:26" ht="15.75" thickBot="1" x14ac:dyDescent="0.3">
      <c r="B5" s="188" t="s">
        <v>75</v>
      </c>
      <c r="C5" s="189"/>
      <c r="D5" s="189" t="s">
        <v>76</v>
      </c>
      <c r="E5" s="189"/>
      <c r="F5" s="189" t="s">
        <v>2</v>
      </c>
      <c r="G5" s="202"/>
      <c r="H5" s="188" t="s">
        <v>12</v>
      </c>
      <c r="I5" s="191" t="s">
        <v>13</v>
      </c>
      <c r="J5" s="186" t="s">
        <v>73</v>
      </c>
      <c r="K5" s="187"/>
      <c r="L5" s="194" t="s">
        <v>12</v>
      </c>
      <c r="N5" s="188" t="s">
        <v>12</v>
      </c>
      <c r="O5" s="184" t="s">
        <v>14</v>
      </c>
      <c r="P5" s="182" t="s">
        <v>74</v>
      </c>
      <c r="Q5" s="183"/>
      <c r="R5" s="195" t="s">
        <v>12</v>
      </c>
    </row>
    <row r="6" spans="2:26" s="4" customFormat="1" ht="15.75" thickBot="1" x14ac:dyDescent="0.3">
      <c r="B6" s="11" t="s">
        <v>30</v>
      </c>
      <c r="C6" s="12" t="s">
        <v>29</v>
      </c>
      <c r="D6" s="12" t="s">
        <v>30</v>
      </c>
      <c r="E6" s="12" t="s">
        <v>29</v>
      </c>
      <c r="F6" s="12" t="s">
        <v>30</v>
      </c>
      <c r="G6" s="23" t="s">
        <v>29</v>
      </c>
      <c r="H6" s="190"/>
      <c r="I6" s="192"/>
      <c r="J6" s="148" t="s">
        <v>30</v>
      </c>
      <c r="K6" s="21" t="s">
        <v>29</v>
      </c>
      <c r="L6" s="194"/>
      <c r="N6" s="190"/>
      <c r="O6" s="185"/>
      <c r="P6" s="13" t="s">
        <v>30</v>
      </c>
      <c r="Q6" s="23" t="s">
        <v>29</v>
      </c>
      <c r="R6" s="196"/>
      <c r="T6" s="175" t="s">
        <v>16</v>
      </c>
      <c r="U6" s="176"/>
      <c r="V6" s="176"/>
      <c r="W6" s="176"/>
      <c r="X6" s="176"/>
      <c r="Y6" s="163" t="s">
        <v>15</v>
      </c>
    </row>
    <row r="7" spans="2:26" x14ac:dyDescent="0.25">
      <c r="B7" s="10">
        <f>FC_geología!C29</f>
        <v>0.44544501006079384</v>
      </c>
      <c r="C7" s="85">
        <v>0.25</v>
      </c>
      <c r="D7" s="9">
        <f>FC_pendiente!C29</f>
        <v>0.44822661576502476</v>
      </c>
      <c r="E7" s="85">
        <v>0.5</v>
      </c>
      <c r="F7" s="9">
        <f>FC_geomorfología!C29</f>
        <v>0.44506143066587783</v>
      </c>
      <c r="G7" s="149">
        <v>0.25</v>
      </c>
      <c r="H7" s="156">
        <f>(C7*B7)+(E7*D7)+(G7*F7)</f>
        <v>0.44673991806418029</v>
      </c>
      <c r="I7" s="157">
        <v>0.7</v>
      </c>
      <c r="J7" s="22">
        <f>FD_pp!C29</f>
        <v>0.44822661576502476</v>
      </c>
      <c r="K7" s="90">
        <f>1-I7</f>
        <v>0.30000000000000004</v>
      </c>
      <c r="L7" s="24">
        <f>(I7*H7)+(K7*J7)</f>
        <v>0.44718592737443363</v>
      </c>
      <c r="N7" s="10">
        <f>L7</f>
        <v>0.44718592737443363</v>
      </c>
      <c r="O7" s="93">
        <v>0.3</v>
      </c>
      <c r="P7" s="9">
        <v>0.39638984879593664</v>
      </c>
      <c r="Q7" s="96">
        <f>1-O7</f>
        <v>0.7</v>
      </c>
      <c r="R7" s="24">
        <f>(O7*N7)+(Q7*P7)</f>
        <v>0.41162867236948575</v>
      </c>
      <c r="S7" s="159"/>
      <c r="T7" s="164">
        <f>R8</f>
        <v>0.3297922743479666</v>
      </c>
      <c r="U7" s="162" t="s">
        <v>20</v>
      </c>
      <c r="V7" s="162" t="s">
        <v>93</v>
      </c>
      <c r="W7" s="162" t="s">
        <v>18</v>
      </c>
      <c r="X7" s="1">
        <f>R7</f>
        <v>0.41162867236948575</v>
      </c>
      <c r="Y7" s="165" t="s">
        <v>17</v>
      </c>
      <c r="Z7" s="154"/>
    </row>
    <row r="8" spans="2:26" x14ac:dyDescent="0.25">
      <c r="B8" s="7">
        <f>FC_geología!C30</f>
        <v>0.29724696155213604</v>
      </c>
      <c r="C8" s="86">
        <f>C7</f>
        <v>0.25</v>
      </c>
      <c r="D8" s="5">
        <f>FC_pendiente!C30</f>
        <v>0.30107433731878935</v>
      </c>
      <c r="E8" s="86">
        <f>E7</f>
        <v>0.5</v>
      </c>
      <c r="F8" s="5">
        <f>FC_geomorfología!C30</f>
        <v>0.29728963529436603</v>
      </c>
      <c r="G8" s="150">
        <f>G7</f>
        <v>0.25</v>
      </c>
      <c r="H8" s="152">
        <f t="shared" ref="H8:H11" si="0">(C8*B8)+(E8*D8)+(G8*F8)</f>
        <v>0.29917131787102019</v>
      </c>
      <c r="I8" s="88">
        <f>I7</f>
        <v>0.7</v>
      </c>
      <c r="J8" s="7">
        <f>FD_pp!C30</f>
        <v>0.30107433731878935</v>
      </c>
      <c r="K8" s="91">
        <f>K7</f>
        <v>0.30000000000000004</v>
      </c>
      <c r="L8" s="25">
        <f t="shared" ref="L8:L11" si="1">(I8*H8)+(K8*J8)</f>
        <v>0.29974222370535092</v>
      </c>
      <c r="N8" s="7">
        <f>L8</f>
        <v>0.29974222370535092</v>
      </c>
      <c r="O8" s="94">
        <f>O7</f>
        <v>0.3</v>
      </c>
      <c r="P8" s="5">
        <v>0.34267086748051617</v>
      </c>
      <c r="Q8" s="91">
        <f>Q7</f>
        <v>0.7</v>
      </c>
      <c r="R8" s="25">
        <f t="shared" ref="R8:R11" si="2">(O8*N8)+(Q8*P8)</f>
        <v>0.3297922743479666</v>
      </c>
      <c r="S8" s="159"/>
      <c r="T8" s="166">
        <f>R9</f>
        <v>0.15896215557491089</v>
      </c>
      <c r="U8" s="160" t="s">
        <v>20</v>
      </c>
      <c r="V8" s="160" t="s">
        <v>93</v>
      </c>
      <c r="W8" s="160" t="s">
        <v>18</v>
      </c>
      <c r="X8" s="2">
        <f>R8</f>
        <v>0.3297922743479666</v>
      </c>
      <c r="Y8" s="167" t="s">
        <v>19</v>
      </c>
      <c r="Z8" s="154"/>
    </row>
    <row r="9" spans="2:26" x14ac:dyDescent="0.25">
      <c r="B9" s="7">
        <f>FC_geología!C31</f>
        <v>0.14685911239354943</v>
      </c>
      <c r="C9" s="86">
        <f>C7</f>
        <v>0.25</v>
      </c>
      <c r="D9" s="5">
        <f>FC_pendiente!C31</f>
        <v>0.15518448396563794</v>
      </c>
      <c r="E9" s="86">
        <f>E7</f>
        <v>0.5</v>
      </c>
      <c r="F9" s="5">
        <f>FC_geomorfología!C31</f>
        <v>0.14861158578765182</v>
      </c>
      <c r="G9" s="150">
        <f>G7</f>
        <v>0.25</v>
      </c>
      <c r="H9" s="152">
        <f t="shared" si="0"/>
        <v>0.1514599165281193</v>
      </c>
      <c r="I9" s="88">
        <f>I7</f>
        <v>0.7</v>
      </c>
      <c r="J9" s="7">
        <f>FD_pp!C31</f>
        <v>0.15518448396563794</v>
      </c>
      <c r="K9" s="91">
        <f>K7</f>
        <v>0.30000000000000004</v>
      </c>
      <c r="L9" s="25">
        <f t="shared" si="1"/>
        <v>0.1525772867593749</v>
      </c>
      <c r="N9" s="7">
        <f>L9</f>
        <v>0.1525772867593749</v>
      </c>
      <c r="O9" s="94">
        <f>O7</f>
        <v>0.3</v>
      </c>
      <c r="P9" s="5">
        <v>0.16169852792442635</v>
      </c>
      <c r="Q9" s="91">
        <f>Q7</f>
        <v>0.7</v>
      </c>
      <c r="R9" s="25">
        <f t="shared" si="2"/>
        <v>0.15896215557491089</v>
      </c>
      <c r="S9" s="159"/>
      <c r="T9" s="168">
        <f>R10</f>
        <v>6.9795019698568384E-2</v>
      </c>
      <c r="U9" s="161" t="s">
        <v>20</v>
      </c>
      <c r="V9" s="161" t="s">
        <v>93</v>
      </c>
      <c r="W9" s="161" t="s">
        <v>18</v>
      </c>
      <c r="X9" s="3">
        <f>R9</f>
        <v>0.15896215557491089</v>
      </c>
      <c r="Y9" s="169" t="s">
        <v>21</v>
      </c>
      <c r="Z9" s="154"/>
    </row>
    <row r="10" spans="2:26" ht="15.75" thickBot="1" x14ac:dyDescent="0.3">
      <c r="B10" s="7">
        <f>FC_geología!C32</f>
        <v>7.30633378886585E-2</v>
      </c>
      <c r="C10" s="86">
        <f>C7</f>
        <v>0.25</v>
      </c>
      <c r="D10" s="5">
        <f>FC_pendiente!C32</f>
        <v>6.2524735232143899E-2</v>
      </c>
      <c r="E10" s="86">
        <f>E7</f>
        <v>0.5</v>
      </c>
      <c r="F10" s="5">
        <f>FC_geomorfología!C32</f>
        <v>7.6901616863562214E-2</v>
      </c>
      <c r="G10" s="150">
        <f>G7</f>
        <v>0.25</v>
      </c>
      <c r="H10" s="152">
        <f t="shared" si="0"/>
        <v>6.8753606304127135E-2</v>
      </c>
      <c r="I10" s="88">
        <f>I7</f>
        <v>0.7</v>
      </c>
      <c r="J10" s="7">
        <f>FD_pp!C32</f>
        <v>6.2524735232143899E-2</v>
      </c>
      <c r="K10" s="91">
        <f>K7</f>
        <v>0.30000000000000004</v>
      </c>
      <c r="L10" s="25">
        <f t="shared" si="1"/>
        <v>6.6884944982532168E-2</v>
      </c>
      <c r="N10" s="7">
        <f>L10</f>
        <v>6.6884944982532168E-2</v>
      </c>
      <c r="O10" s="94">
        <f>O7</f>
        <v>0.3</v>
      </c>
      <c r="P10" s="5">
        <v>7.1042194576869624E-2</v>
      </c>
      <c r="Q10" s="91">
        <f>Q7</f>
        <v>0.7</v>
      </c>
      <c r="R10" s="25">
        <f t="shared" si="2"/>
        <v>6.9795019698568384E-2</v>
      </c>
      <c r="S10" s="159"/>
      <c r="T10" s="170">
        <f>R11</f>
        <v>2.9821878009068319E-2</v>
      </c>
      <c r="U10" s="171" t="s">
        <v>18</v>
      </c>
      <c r="V10" s="171" t="s">
        <v>93</v>
      </c>
      <c r="W10" s="171" t="s">
        <v>18</v>
      </c>
      <c r="X10" s="172">
        <f>R10</f>
        <v>6.9795019698568384E-2</v>
      </c>
      <c r="Y10" s="173" t="s">
        <v>22</v>
      </c>
      <c r="Z10" s="154"/>
    </row>
    <row r="11" spans="2:26" ht="15.75" thickBot="1" x14ac:dyDescent="0.3">
      <c r="B11" s="8">
        <f>FC_geología!C33</f>
        <v>3.7385578104862122E-2</v>
      </c>
      <c r="C11" s="87">
        <f>C7</f>
        <v>0.25</v>
      </c>
      <c r="D11" s="6">
        <f>FC_pendiente!C33</f>
        <v>3.2989827718404023E-2</v>
      </c>
      <c r="E11" s="87">
        <f>E7</f>
        <v>0.5</v>
      </c>
      <c r="F11" s="6">
        <f>FC_geomorfología!C33</f>
        <v>3.2135731388541998E-2</v>
      </c>
      <c r="G11" s="151">
        <f>G7</f>
        <v>0.25</v>
      </c>
      <c r="H11" s="153">
        <f t="shared" si="0"/>
        <v>3.387524123255304E-2</v>
      </c>
      <c r="I11" s="89">
        <f>I7</f>
        <v>0.7</v>
      </c>
      <c r="J11" s="8">
        <f>FD_pp!C33</f>
        <v>3.2989827718404023E-2</v>
      </c>
      <c r="K11" s="92">
        <f>K7</f>
        <v>0.30000000000000004</v>
      </c>
      <c r="L11" s="26">
        <f t="shared" si="1"/>
        <v>3.3609617178308335E-2</v>
      </c>
      <c r="N11" s="8">
        <f>L11</f>
        <v>3.3609617178308335E-2</v>
      </c>
      <c r="O11" s="95">
        <f>O7</f>
        <v>0.3</v>
      </c>
      <c r="P11" s="6">
        <v>2.8198561222251173E-2</v>
      </c>
      <c r="Q11" s="92">
        <f>Q7</f>
        <v>0.7</v>
      </c>
      <c r="R11" s="26">
        <f t="shared" si="2"/>
        <v>2.9821878009068319E-2</v>
      </c>
      <c r="S11" s="159"/>
    </row>
    <row r="12" spans="2:26" x14ac:dyDescent="0.25">
      <c r="B12" s="15">
        <f>SUM(B7:B11)</f>
        <v>0.99999999999999989</v>
      </c>
      <c r="D12" s="15">
        <f>SUM(D7:D11)</f>
        <v>1</v>
      </c>
      <c r="E12" s="15"/>
      <c r="F12" s="15">
        <f>SUM(F7:F11)</f>
        <v>0.99999999999999989</v>
      </c>
      <c r="G12" s="15"/>
      <c r="H12" s="15">
        <f t="shared" ref="H12:R12" si="3">SUM(H7:H11)</f>
        <v>0.99999999999999989</v>
      </c>
      <c r="I12" s="15"/>
      <c r="J12" s="15">
        <f t="shared" si="3"/>
        <v>1</v>
      </c>
      <c r="K12" s="15"/>
      <c r="L12" s="15">
        <f t="shared" si="3"/>
        <v>0.99999999999999989</v>
      </c>
      <c r="M12" s="15"/>
      <c r="N12" s="15">
        <f t="shared" si="3"/>
        <v>0.99999999999999989</v>
      </c>
      <c r="O12" s="15"/>
      <c r="P12" s="15">
        <f t="shared" si="3"/>
        <v>1</v>
      </c>
      <c r="Q12" s="15"/>
      <c r="R12" s="15">
        <f t="shared" si="3"/>
        <v>1</v>
      </c>
    </row>
    <row r="13" spans="2:26" x14ac:dyDescent="0.25">
      <c r="B13" s="4"/>
      <c r="C13" s="4"/>
      <c r="E13" s="4"/>
    </row>
    <row r="14" spans="2:26" x14ac:dyDescent="0.25">
      <c r="C14" s="19">
        <f>C7</f>
        <v>0.25</v>
      </c>
      <c r="E14" s="19">
        <f>E7</f>
        <v>0.5</v>
      </c>
      <c r="G14" s="19">
        <f>G7</f>
        <v>0.25</v>
      </c>
      <c r="H14" s="20">
        <f>C14+E14+G14</f>
        <v>1</v>
      </c>
      <c r="I14" s="19">
        <f>I7</f>
        <v>0.7</v>
      </c>
      <c r="K14" s="19">
        <f>K7</f>
        <v>0.30000000000000004</v>
      </c>
      <c r="L14" s="20">
        <f>I14+K14</f>
        <v>1</v>
      </c>
      <c r="O14" s="19">
        <f>O7</f>
        <v>0.3</v>
      </c>
      <c r="Q14" s="19">
        <f>Q7</f>
        <v>0.7</v>
      </c>
      <c r="R14" s="20">
        <f>O14+Q14</f>
        <v>1</v>
      </c>
    </row>
    <row r="16" spans="2:26" x14ac:dyDescent="0.25">
      <c r="M16" s="19"/>
    </row>
    <row r="17" spans="2:23" ht="18.75" customHeight="1" x14ac:dyDescent="0.25">
      <c r="B17" s="201" t="s">
        <v>23</v>
      </c>
      <c r="C17" s="201"/>
      <c r="D17" s="201"/>
      <c r="E17" s="201"/>
      <c r="F17" s="201"/>
      <c r="G17" s="201"/>
      <c r="H17" s="201"/>
      <c r="I17" s="201"/>
      <c r="J17" s="201"/>
      <c r="U17"/>
      <c r="V17"/>
      <c r="W17"/>
    </row>
    <row r="18" spans="2:23" ht="27" customHeight="1" x14ac:dyDescent="0.25">
      <c r="B18" s="70" t="s">
        <v>15</v>
      </c>
      <c r="C18" s="200" t="s">
        <v>24</v>
      </c>
      <c r="D18" s="200"/>
      <c r="E18" s="200"/>
      <c r="F18" s="200"/>
      <c r="G18" s="200"/>
      <c r="H18" s="200"/>
      <c r="I18" s="200" t="s">
        <v>16</v>
      </c>
      <c r="J18" s="200"/>
      <c r="U18"/>
      <c r="V18"/>
      <c r="W18"/>
    </row>
    <row r="19" spans="2:23" ht="65.25" customHeight="1" x14ac:dyDescent="0.25">
      <c r="B19" s="18" t="s">
        <v>25</v>
      </c>
      <c r="C19" s="178" t="s">
        <v>100</v>
      </c>
      <c r="D19" s="178"/>
      <c r="E19" s="178"/>
      <c r="F19" s="178"/>
      <c r="G19" s="178"/>
      <c r="H19" s="178"/>
      <c r="I19" s="197" t="str">
        <f>_xlfn.CONCAT(ROUND(T7,3)," &lt;P≤ ",ROUND(X7,3))</f>
        <v>0.33 &lt;P≤ 0.412</v>
      </c>
      <c r="J19" s="197"/>
      <c r="T19" s="174"/>
      <c r="U19"/>
      <c r="V19"/>
      <c r="W19"/>
    </row>
    <row r="20" spans="2:23" ht="58.5" customHeight="1" x14ac:dyDescent="0.25">
      <c r="B20" s="16" t="s">
        <v>26</v>
      </c>
      <c r="C20" s="178" t="s">
        <v>101</v>
      </c>
      <c r="D20" s="178"/>
      <c r="E20" s="178"/>
      <c r="F20" s="178"/>
      <c r="G20" s="178"/>
      <c r="H20" s="178"/>
      <c r="I20" s="198" t="str">
        <f>_xlfn.CONCAT(ROUND(T8,3)," &lt;P≤ ",ROUND(X8,3))</f>
        <v>0.159 &lt;P≤ 0.33</v>
      </c>
      <c r="J20" s="198"/>
      <c r="T20" s="174"/>
      <c r="U20"/>
      <c r="V20"/>
      <c r="W20"/>
    </row>
    <row r="21" spans="2:23" ht="60" customHeight="1" x14ac:dyDescent="0.25">
      <c r="B21" s="17" t="s">
        <v>27</v>
      </c>
      <c r="C21" s="178" t="s">
        <v>102</v>
      </c>
      <c r="D21" s="178"/>
      <c r="E21" s="178"/>
      <c r="F21" s="178"/>
      <c r="G21" s="178"/>
      <c r="H21" s="178"/>
      <c r="I21" s="199" t="str">
        <f>_xlfn.CONCAT(ROUND(T9,3)," &lt;P≤ ",ROUND(X9,3))</f>
        <v>0.07 &lt;P≤ 0.159</v>
      </c>
      <c r="J21" s="199"/>
      <c r="U21"/>
      <c r="V21"/>
      <c r="W21"/>
    </row>
    <row r="22" spans="2:23" ht="47.25" customHeight="1" x14ac:dyDescent="0.25">
      <c r="B22" s="69" t="s">
        <v>28</v>
      </c>
      <c r="C22" s="178" t="s">
        <v>103</v>
      </c>
      <c r="D22" s="178"/>
      <c r="E22" s="178"/>
      <c r="F22" s="178"/>
      <c r="G22" s="178"/>
      <c r="H22" s="178"/>
      <c r="I22" s="179" t="str">
        <f>_xlfn.CONCAT(ROUND(T10,3)," ≤P≤ ",ROUND(X10,3))</f>
        <v>0.03 ≤P≤ 0.07</v>
      </c>
      <c r="J22" s="179"/>
      <c r="U22"/>
      <c r="V22"/>
      <c r="W22"/>
    </row>
    <row r="23" spans="2:23" x14ac:dyDescent="0.25">
      <c r="U23"/>
      <c r="V23"/>
      <c r="W23"/>
    </row>
    <row r="24" spans="2:23" x14ac:dyDescent="0.25">
      <c r="U24"/>
      <c r="V24"/>
      <c r="W24"/>
    </row>
  </sheetData>
  <mergeCells count="27">
    <mergeCell ref="D5:E5"/>
    <mergeCell ref="F5:G5"/>
    <mergeCell ref="C18:H18"/>
    <mergeCell ref="C19:H19"/>
    <mergeCell ref="C20:H20"/>
    <mergeCell ref="I19:J19"/>
    <mergeCell ref="I20:J20"/>
    <mergeCell ref="I21:J21"/>
    <mergeCell ref="I18:J18"/>
    <mergeCell ref="B17:J17"/>
    <mergeCell ref="C21:H21"/>
    <mergeCell ref="T6:X6"/>
    <mergeCell ref="J4:K4"/>
    <mergeCell ref="C22:H22"/>
    <mergeCell ref="I22:J22"/>
    <mergeCell ref="B4:I4"/>
    <mergeCell ref="P4:Q4"/>
    <mergeCell ref="P5:Q5"/>
    <mergeCell ref="O5:O6"/>
    <mergeCell ref="J5:K5"/>
    <mergeCell ref="B5:C5"/>
    <mergeCell ref="H5:H6"/>
    <mergeCell ref="I5:I6"/>
    <mergeCell ref="N4:O4"/>
    <mergeCell ref="L5:L6"/>
    <mergeCell ref="N5:N6"/>
    <mergeCell ref="R5:R6"/>
  </mergeCells>
  <conditionalFormatting sqref="T22:T23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{5B06A33F-858A-4170-9906-6F783369F25B}</x14:id>
        </ext>
      </extLst>
    </cfRule>
  </conditionalFormatting>
  <conditionalFormatting sqref="X19:X23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{6BACAE0A-FA1B-433F-AF5A-11C5DCF2AE3D}</x14:id>
        </ext>
      </extLst>
    </cfRule>
  </conditionalFormatting>
  <conditionalFormatting sqref="Y19:Y23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{3D666E96-815C-4508-A98A-4B114D60BE83}</x14:id>
        </ext>
      </extLst>
    </cfRule>
  </conditionalFormatting>
  <conditionalFormatting sqref="Z7:Z10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{807F84DC-2140-4166-8813-6E9BF0BE391E}</x14:id>
        </ext>
      </extLst>
    </cfRule>
  </conditionalFormatting>
  <conditionalFormatting sqref="Z19:Z23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{643FB1C6-0218-4EF4-B1ED-9D9E021FF58C}</x14:id>
        </ext>
      </extLst>
    </cfRule>
  </conditionalFormatting>
  <conditionalFormatting sqref="AA19:AA23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{57866565-DF76-4768-8510-CAAFEA07FF64}</x14:id>
        </ext>
      </extLst>
    </cfRule>
  </conditionalFormatting>
  <conditionalFormatting sqref="AE19:AE23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{C3EFA68B-F572-4F7D-9B4D-65CA42869165}</x14:id>
        </ext>
      </extLst>
    </cfRule>
  </conditionalFormatting>
  <pageMargins left="0.7" right="0.7" top="0.75" bottom="0.75" header="0.3" footer="0.3"/>
  <ignoredErrors>
    <ignoredError sqref="H14 D8:D11 F8:F11 J8:J11 H8:H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B06A33F-858A-4170-9906-6F783369F25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T22:T23</xm:sqref>
        </x14:conditionalFormatting>
        <x14:conditionalFormatting xmlns:xm="http://schemas.microsoft.com/office/excel/2006/main">
          <x14:cfRule type="dataBar" id="{6BACAE0A-FA1B-433F-AF5A-11C5DCF2AE3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X19:X23</xm:sqref>
        </x14:conditionalFormatting>
        <x14:conditionalFormatting xmlns:xm="http://schemas.microsoft.com/office/excel/2006/main">
          <x14:cfRule type="dataBar" id="{3D666E96-815C-4508-A98A-4B114D60BE8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Y19:Y23</xm:sqref>
        </x14:conditionalFormatting>
        <x14:conditionalFormatting xmlns:xm="http://schemas.microsoft.com/office/excel/2006/main">
          <x14:cfRule type="dataBar" id="{807F84DC-2140-4166-8813-6E9BF0BE391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Z7:Z10</xm:sqref>
        </x14:conditionalFormatting>
        <x14:conditionalFormatting xmlns:xm="http://schemas.microsoft.com/office/excel/2006/main">
          <x14:cfRule type="dataBar" id="{643FB1C6-0218-4EF4-B1ED-9D9E021FF58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Z19:Z23</xm:sqref>
        </x14:conditionalFormatting>
        <x14:conditionalFormatting xmlns:xm="http://schemas.microsoft.com/office/excel/2006/main">
          <x14:cfRule type="dataBar" id="{57866565-DF76-4768-8510-CAAFEA07FF6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AA19:AA23</xm:sqref>
        </x14:conditionalFormatting>
        <x14:conditionalFormatting xmlns:xm="http://schemas.microsoft.com/office/excel/2006/main">
          <x14:cfRule type="dataBar" id="{C3EFA68B-F572-4F7D-9B4D-65CA4286916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AE19:AE23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A7255-DE50-4AF9-90F4-178427392BD9}">
  <dimension ref="A1:Q174"/>
  <sheetViews>
    <sheetView showGridLines="0" zoomScaleNormal="100" zoomScaleSheetLayoutView="100" workbookViewId="0"/>
  </sheetViews>
  <sheetFormatPr baseColWidth="10" defaultColWidth="11.42578125" defaultRowHeight="15.75" x14ac:dyDescent="0.25"/>
  <cols>
    <col min="1" max="1" width="5.7109375" style="27" customWidth="1"/>
    <col min="2" max="2" width="13.28515625" style="27" bestFit="1" customWidth="1"/>
    <col min="3" max="9" width="9.7109375" style="27" customWidth="1"/>
    <col min="10" max="11" width="11.42578125" style="27"/>
    <col min="12" max="12" width="40.7109375" style="27" customWidth="1"/>
    <col min="13" max="13" width="14.140625" style="27" customWidth="1"/>
    <col min="14" max="16384" width="11.42578125" style="27"/>
  </cols>
  <sheetData>
    <row r="1" spans="1:17" x14ac:dyDescent="0.25">
      <c r="B1" s="205"/>
      <c r="C1" s="205"/>
      <c r="D1" s="205"/>
      <c r="E1" s="205"/>
      <c r="F1" s="205"/>
      <c r="G1" s="205"/>
      <c r="H1" s="205"/>
      <c r="I1" s="28"/>
      <c r="J1" s="28"/>
      <c r="K1" s="28"/>
      <c r="L1" s="28"/>
      <c r="M1" s="28"/>
      <c r="N1" s="28"/>
      <c r="O1" s="28"/>
      <c r="P1" s="28"/>
      <c r="Q1" s="28"/>
    </row>
    <row r="2" spans="1:17" x14ac:dyDescent="0.25">
      <c r="B2" s="206" t="s">
        <v>32</v>
      </c>
      <c r="C2" s="206"/>
      <c r="D2" s="206"/>
      <c r="E2" s="206"/>
      <c r="F2" s="206"/>
      <c r="G2" s="206"/>
      <c r="H2" s="206"/>
      <c r="I2" s="206"/>
      <c r="J2" s="29"/>
      <c r="K2" s="29"/>
      <c r="L2" s="28"/>
      <c r="M2" s="28"/>
      <c r="N2" s="28"/>
      <c r="O2" s="28"/>
      <c r="P2" s="28"/>
      <c r="Q2" s="28"/>
    </row>
    <row r="3" spans="1:17" x14ac:dyDescent="0.25">
      <c r="B3" s="207"/>
      <c r="C3" s="207"/>
      <c r="D3" s="207"/>
      <c r="E3" s="207"/>
      <c r="F3" s="207"/>
      <c r="G3" s="207"/>
      <c r="H3" s="207"/>
      <c r="I3" s="28"/>
      <c r="J3" s="28"/>
      <c r="K3" s="28"/>
      <c r="L3" s="28"/>
      <c r="M3" s="28"/>
      <c r="N3" s="28"/>
      <c r="O3" s="28"/>
      <c r="P3" s="28"/>
      <c r="Q3" s="28"/>
    </row>
    <row r="4" spans="1:17" ht="46.5" customHeight="1" x14ac:dyDescent="0.25">
      <c r="B4" s="208" t="s">
        <v>61</v>
      </c>
      <c r="C4" s="208"/>
      <c r="D4" s="208"/>
      <c r="E4" s="208"/>
      <c r="F4" s="208"/>
      <c r="G4" s="208"/>
      <c r="H4" s="208"/>
      <c r="I4" s="208"/>
      <c r="J4" s="31"/>
      <c r="M4" s="28"/>
      <c r="N4" s="28"/>
      <c r="O4" s="28"/>
      <c r="P4" s="28"/>
      <c r="Q4" s="28"/>
    </row>
    <row r="5" spans="1:17" x14ac:dyDescent="0.25">
      <c r="B5" s="30"/>
      <c r="C5" s="30"/>
      <c r="D5" s="30"/>
      <c r="E5" s="30"/>
      <c r="F5" s="30"/>
      <c r="G5" s="30"/>
      <c r="H5" s="30"/>
      <c r="I5" s="30"/>
      <c r="J5" s="28"/>
      <c r="K5" s="28"/>
      <c r="L5" s="28"/>
      <c r="M5" s="28"/>
      <c r="N5" s="28"/>
      <c r="O5" s="28"/>
      <c r="P5" s="28"/>
      <c r="Q5" s="28"/>
    </row>
    <row r="6" spans="1:17" ht="60" customHeight="1" x14ac:dyDescent="0.25">
      <c r="B6" s="208" t="s">
        <v>62</v>
      </c>
      <c r="C6" s="208"/>
      <c r="D6" s="208"/>
      <c r="E6" s="208"/>
      <c r="F6" s="208"/>
      <c r="G6" s="208"/>
      <c r="H6" s="208"/>
      <c r="I6" s="208"/>
      <c r="J6" s="31"/>
      <c r="K6" s="28"/>
      <c r="L6" s="28"/>
      <c r="M6" s="28"/>
      <c r="N6" s="28"/>
      <c r="O6" s="28"/>
      <c r="P6" s="28"/>
      <c r="Q6" s="28"/>
    </row>
    <row r="7" spans="1:17" ht="15.75" customHeight="1" x14ac:dyDescent="0.25">
      <c r="B7" s="30"/>
      <c r="C7" s="30"/>
      <c r="D7" s="30"/>
      <c r="E7" s="30"/>
      <c r="F7" s="30"/>
      <c r="G7" s="30"/>
      <c r="H7" s="30"/>
      <c r="I7" s="30"/>
      <c r="J7" s="30"/>
      <c r="K7" s="203" t="s">
        <v>99</v>
      </c>
      <c r="L7" s="203"/>
      <c r="M7" s="203"/>
      <c r="N7" s="28"/>
      <c r="O7" s="28"/>
      <c r="P7" s="28"/>
      <c r="Q7" s="28"/>
    </row>
    <row r="8" spans="1:17" x14ac:dyDescent="0.25">
      <c r="B8" s="209" t="s">
        <v>33</v>
      </c>
      <c r="C8" s="209"/>
      <c r="D8" s="209"/>
      <c r="E8" s="209"/>
      <c r="F8" s="209"/>
      <c r="G8" s="209"/>
      <c r="H8" s="209"/>
      <c r="I8" s="209"/>
      <c r="J8" s="28"/>
      <c r="M8" s="28"/>
      <c r="N8" s="28"/>
      <c r="O8" s="28"/>
      <c r="P8" s="28"/>
      <c r="Q8" s="28"/>
    </row>
    <row r="9" spans="1:17" x14ac:dyDescent="0.25">
      <c r="B9" s="71" t="s">
        <v>34</v>
      </c>
      <c r="C9" s="72" t="str">
        <f>+B10</f>
        <v>A1</v>
      </c>
      <c r="D9" s="72" t="str">
        <f>+B11</f>
        <v>A2</v>
      </c>
      <c r="E9" s="72" t="str">
        <f>+B12</f>
        <v>A3</v>
      </c>
      <c r="F9" s="72" t="str">
        <f>+B13</f>
        <v>A4</v>
      </c>
      <c r="G9" s="72" t="str">
        <f>+B14</f>
        <v>A5</v>
      </c>
      <c r="H9" s="68" t="s">
        <v>35</v>
      </c>
      <c r="I9" s="68" t="s">
        <v>36</v>
      </c>
      <c r="J9" s="28"/>
      <c r="K9" s="68" t="s">
        <v>37</v>
      </c>
      <c r="L9" s="68" t="s">
        <v>38</v>
      </c>
      <c r="M9" s="76" t="s">
        <v>47</v>
      </c>
      <c r="N9" s="28"/>
      <c r="O9" s="28"/>
      <c r="P9" s="28"/>
      <c r="Q9" s="28"/>
    </row>
    <row r="10" spans="1:17" x14ac:dyDescent="0.25">
      <c r="A10" s="32"/>
      <c r="B10" s="72" t="s">
        <v>39</v>
      </c>
      <c r="C10" s="33">
        <v>1</v>
      </c>
      <c r="D10" s="34">
        <f>1/C11</f>
        <v>1</v>
      </c>
      <c r="E10" s="34">
        <f>1/C12</f>
        <v>0.2</v>
      </c>
      <c r="F10" s="34">
        <f>1/C13</f>
        <v>0.14285714285714285</v>
      </c>
      <c r="G10" s="35">
        <f>1/C14</f>
        <v>0.1111111111111111</v>
      </c>
      <c r="H10" s="36">
        <f>SUM(C10:G10)</f>
        <v>2.4539682539682541</v>
      </c>
      <c r="I10" s="36">
        <f>1/H10</f>
        <v>0.40750323415265199</v>
      </c>
      <c r="J10" s="28"/>
      <c r="K10" s="37" t="s">
        <v>39</v>
      </c>
      <c r="L10" s="83" t="s">
        <v>98</v>
      </c>
      <c r="M10" s="100">
        <f>C29</f>
        <v>0.39638984879593664</v>
      </c>
      <c r="N10" s="28"/>
      <c r="O10" s="28"/>
      <c r="P10" s="28"/>
      <c r="Q10" s="28"/>
    </row>
    <row r="11" spans="1:17" x14ac:dyDescent="0.25">
      <c r="A11" s="38"/>
      <c r="B11" s="72" t="s">
        <v>40</v>
      </c>
      <c r="C11" s="39">
        <v>1</v>
      </c>
      <c r="D11" s="33">
        <v>1</v>
      </c>
      <c r="E11" s="34">
        <f>1/D12</f>
        <v>0.33333333333333331</v>
      </c>
      <c r="F11" s="34">
        <f>1/D13</f>
        <v>0.16666666666666666</v>
      </c>
      <c r="G11" s="35">
        <f>1/D14</f>
        <v>0.1111111111111111</v>
      </c>
      <c r="H11" s="36">
        <f t="shared" ref="H11:H14" si="0">SUM(C11:G11)</f>
        <v>2.6111111111111112</v>
      </c>
      <c r="I11" s="36">
        <f t="shared" ref="I11:I14" si="1">1/H11</f>
        <v>0.38297872340425532</v>
      </c>
      <c r="J11" s="28"/>
      <c r="K11" s="37" t="s">
        <v>40</v>
      </c>
      <c r="L11" s="83" t="s">
        <v>97</v>
      </c>
      <c r="M11" s="100">
        <f t="shared" ref="M11:M14" si="2">C30</f>
        <v>0.34267086748051617</v>
      </c>
      <c r="N11" s="28"/>
      <c r="O11" s="28"/>
      <c r="P11" s="28"/>
      <c r="Q11" s="28"/>
    </row>
    <row r="12" spans="1:17" x14ac:dyDescent="0.25">
      <c r="A12" s="38"/>
      <c r="B12" s="72" t="s">
        <v>41</v>
      </c>
      <c r="C12" s="39">
        <v>5</v>
      </c>
      <c r="D12" s="39">
        <v>3</v>
      </c>
      <c r="E12" s="33">
        <v>1</v>
      </c>
      <c r="F12" s="34">
        <f>1/E13</f>
        <v>0.25</v>
      </c>
      <c r="G12" s="35">
        <f>1/E14</f>
        <v>0.1111111111111111</v>
      </c>
      <c r="H12" s="36">
        <f t="shared" si="0"/>
        <v>9.3611111111111107</v>
      </c>
      <c r="I12" s="36">
        <f t="shared" si="1"/>
        <v>0.10682492581602375</v>
      </c>
      <c r="J12" s="28"/>
      <c r="K12" s="37" t="s">
        <v>41</v>
      </c>
      <c r="L12" s="83" t="s">
        <v>96</v>
      </c>
      <c r="M12" s="100">
        <f t="shared" si="2"/>
        <v>0.16169852792442635</v>
      </c>
      <c r="N12" s="28"/>
      <c r="O12" s="28"/>
      <c r="P12" s="28"/>
      <c r="Q12" s="28"/>
    </row>
    <row r="13" spans="1:17" x14ac:dyDescent="0.25">
      <c r="A13" s="38"/>
      <c r="B13" s="72" t="s">
        <v>42</v>
      </c>
      <c r="C13" s="39">
        <v>7</v>
      </c>
      <c r="D13" s="39">
        <v>6</v>
      </c>
      <c r="E13" s="39">
        <v>4</v>
      </c>
      <c r="F13" s="33">
        <v>1</v>
      </c>
      <c r="G13" s="35">
        <f>1/F14</f>
        <v>0.2</v>
      </c>
      <c r="H13" s="36">
        <f t="shared" si="0"/>
        <v>18.2</v>
      </c>
      <c r="I13" s="36">
        <f t="shared" si="1"/>
        <v>5.4945054945054944E-2</v>
      </c>
      <c r="J13" s="28"/>
      <c r="K13" s="37" t="s">
        <v>42</v>
      </c>
      <c r="L13" s="83" t="s">
        <v>95</v>
      </c>
      <c r="M13" s="100">
        <f t="shared" si="2"/>
        <v>7.1042194576869624E-2</v>
      </c>
      <c r="N13" s="28"/>
      <c r="O13" s="28"/>
      <c r="P13" s="28"/>
      <c r="Q13" s="28"/>
    </row>
    <row r="14" spans="1:17" x14ac:dyDescent="0.25">
      <c r="A14" s="40"/>
      <c r="B14" s="72" t="s">
        <v>43</v>
      </c>
      <c r="C14" s="41">
        <v>9</v>
      </c>
      <c r="D14" s="41">
        <v>9</v>
      </c>
      <c r="E14" s="41">
        <v>9</v>
      </c>
      <c r="F14" s="41">
        <v>5</v>
      </c>
      <c r="G14" s="42">
        <v>1</v>
      </c>
      <c r="H14" s="36">
        <f t="shared" si="0"/>
        <v>33</v>
      </c>
      <c r="I14" s="36">
        <f t="shared" si="1"/>
        <v>3.0303030303030304E-2</v>
      </c>
      <c r="J14" s="28"/>
      <c r="K14" s="37" t="s">
        <v>43</v>
      </c>
      <c r="L14" s="83" t="s">
        <v>94</v>
      </c>
      <c r="M14" s="100">
        <f t="shared" si="2"/>
        <v>2.8198561222251173E-2</v>
      </c>
      <c r="N14" s="28"/>
      <c r="O14" s="28"/>
      <c r="P14" s="28"/>
      <c r="Q14" s="28"/>
    </row>
    <row r="15" spans="1:17" x14ac:dyDescent="0.25">
      <c r="B15" s="43"/>
      <c r="C15" s="44"/>
      <c r="D15" s="44"/>
      <c r="E15" s="44"/>
      <c r="F15" s="44"/>
      <c r="G15" s="44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7" ht="33" customHeight="1" x14ac:dyDescent="0.25">
      <c r="B16" s="208" t="s">
        <v>63</v>
      </c>
      <c r="C16" s="208"/>
      <c r="D16" s="208"/>
      <c r="E16" s="208"/>
      <c r="F16" s="208"/>
      <c r="G16" s="208"/>
      <c r="H16" s="208"/>
      <c r="I16" s="208"/>
      <c r="J16" s="45"/>
      <c r="K16" s="45"/>
      <c r="L16" s="28"/>
      <c r="M16" s="28"/>
      <c r="N16" s="28"/>
      <c r="O16" s="28"/>
      <c r="P16" s="28"/>
      <c r="Q16" s="28"/>
    </row>
    <row r="17" spans="2:17" ht="17.25" customHeight="1" x14ac:dyDescent="0.25">
      <c r="B17" s="46"/>
      <c r="C17" s="46"/>
      <c r="D17" s="46"/>
      <c r="E17" s="46"/>
      <c r="F17" s="46"/>
      <c r="G17" s="46"/>
      <c r="H17" s="46"/>
      <c r="I17" s="46"/>
      <c r="J17" s="28"/>
      <c r="K17" s="28"/>
      <c r="L17" s="28"/>
      <c r="M17" s="28"/>
      <c r="N17" s="28"/>
      <c r="O17" s="28"/>
      <c r="P17" s="28"/>
      <c r="Q17" s="28"/>
    </row>
    <row r="18" spans="2:17" x14ac:dyDescent="0.25">
      <c r="B18" s="209" t="s">
        <v>44</v>
      </c>
      <c r="C18" s="209"/>
      <c r="D18" s="209"/>
      <c r="E18" s="209"/>
      <c r="F18" s="209"/>
      <c r="G18" s="209"/>
      <c r="H18" s="209"/>
      <c r="I18" s="28"/>
      <c r="J18" s="28"/>
      <c r="K18" s="28"/>
      <c r="L18" s="28"/>
      <c r="M18" s="28"/>
      <c r="N18" s="28"/>
      <c r="O18" s="28"/>
      <c r="P18" s="28"/>
      <c r="Q18" s="28"/>
    </row>
    <row r="19" spans="2:17" x14ac:dyDescent="0.25">
      <c r="B19" s="71" t="s">
        <v>34</v>
      </c>
      <c r="C19" s="72" t="str">
        <f>+B10</f>
        <v>A1</v>
      </c>
      <c r="D19" s="72" t="str">
        <f>+B11</f>
        <v>A2</v>
      </c>
      <c r="E19" s="72" t="str">
        <f>+B12</f>
        <v>A3</v>
      </c>
      <c r="F19" s="72" t="str">
        <f>+B13</f>
        <v>A4</v>
      </c>
      <c r="G19" s="72" t="str">
        <f>+B14</f>
        <v>A5</v>
      </c>
      <c r="H19" s="73" t="s">
        <v>35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2:17" x14ac:dyDescent="0.25">
      <c r="B20" s="72" t="str">
        <f>+B10</f>
        <v>A1</v>
      </c>
      <c r="C20" s="47">
        <f>$I$10*C10</f>
        <v>0.40750323415265199</v>
      </c>
      <c r="D20" s="48">
        <f>$I$10*D10</f>
        <v>0.40750323415265199</v>
      </c>
      <c r="E20" s="48">
        <f>$I$10*E10</f>
        <v>8.1500646830530404E-2</v>
      </c>
      <c r="F20" s="48">
        <f>$I$10*F10</f>
        <v>5.8214747736093142E-2</v>
      </c>
      <c r="G20" s="48">
        <f>$I$10*G10</f>
        <v>4.5278137128072445E-2</v>
      </c>
      <c r="H20" s="36">
        <f>SUM(C20:G20)</f>
        <v>1</v>
      </c>
      <c r="I20" s="28"/>
      <c r="J20" s="28"/>
      <c r="K20" s="28"/>
      <c r="L20" s="28"/>
      <c r="M20" s="28"/>
      <c r="N20" s="28"/>
      <c r="O20" s="28"/>
      <c r="P20" s="28"/>
      <c r="Q20" s="28"/>
    </row>
    <row r="21" spans="2:17" x14ac:dyDescent="0.25">
      <c r="B21" s="72" t="str">
        <f>+B11</f>
        <v>A2</v>
      </c>
      <c r="C21" s="47">
        <f>$I$11*C11</f>
        <v>0.38297872340425532</v>
      </c>
      <c r="D21" s="48">
        <f>$I$11*D11</f>
        <v>0.38297872340425532</v>
      </c>
      <c r="E21" s="48">
        <f>$I$11*E11</f>
        <v>0.1276595744680851</v>
      </c>
      <c r="F21" s="48">
        <f>$I$11*F11</f>
        <v>6.3829787234042548E-2</v>
      </c>
      <c r="G21" s="48">
        <f>$I$11*G11</f>
        <v>4.2553191489361701E-2</v>
      </c>
      <c r="H21" s="36">
        <f>SUM(C21:G21)</f>
        <v>0.99999999999999989</v>
      </c>
      <c r="I21" s="28"/>
      <c r="J21" s="28"/>
      <c r="K21" s="28"/>
      <c r="L21" s="28"/>
      <c r="M21" s="28"/>
      <c r="N21" s="28"/>
      <c r="O21" s="28"/>
      <c r="P21" s="28"/>
      <c r="Q21" s="28"/>
    </row>
    <row r="22" spans="2:17" x14ac:dyDescent="0.25">
      <c r="B22" s="72" t="str">
        <f>+B12</f>
        <v>A3</v>
      </c>
      <c r="C22" s="47">
        <f>$I$12*C12</f>
        <v>0.53412462908011871</v>
      </c>
      <c r="D22" s="48">
        <f>$I$12*D12</f>
        <v>0.32047477744807124</v>
      </c>
      <c r="E22" s="48">
        <f>$I$12*E12</f>
        <v>0.10682492581602375</v>
      </c>
      <c r="F22" s="48">
        <f>$I$12*F12</f>
        <v>2.6706231454005937E-2</v>
      </c>
      <c r="G22" s="48">
        <f>$I$12*G12</f>
        <v>1.1869436201780416E-2</v>
      </c>
      <c r="H22" s="36">
        <f t="shared" ref="H22:H23" si="3">SUM(C22:G22)</f>
        <v>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2:17" x14ac:dyDescent="0.25">
      <c r="B23" s="72" t="str">
        <f>+B13</f>
        <v>A4</v>
      </c>
      <c r="C23" s="47">
        <f>$I$13*C13</f>
        <v>0.38461538461538458</v>
      </c>
      <c r="D23" s="48">
        <f>$I$13*D13</f>
        <v>0.32967032967032966</v>
      </c>
      <c r="E23" s="48">
        <f>$I$13*E13</f>
        <v>0.21978021978021978</v>
      </c>
      <c r="F23" s="48">
        <f>$I$13*F13</f>
        <v>5.4945054945054944E-2</v>
      </c>
      <c r="G23" s="48">
        <f>$I$13*G13</f>
        <v>1.098901098901099E-2</v>
      </c>
      <c r="H23" s="36">
        <f t="shared" si="3"/>
        <v>0.99999999999999989</v>
      </c>
      <c r="I23" s="28"/>
      <c r="J23" s="28"/>
      <c r="K23" s="28"/>
      <c r="L23" s="28"/>
      <c r="M23" s="28"/>
      <c r="N23" s="28"/>
      <c r="O23" s="28"/>
      <c r="P23" s="28"/>
      <c r="Q23" s="28"/>
    </row>
    <row r="24" spans="2:17" x14ac:dyDescent="0.25">
      <c r="B24" s="74" t="str">
        <f>+B14</f>
        <v>A5</v>
      </c>
      <c r="C24" s="47">
        <f>$I$14*C14</f>
        <v>0.27272727272727271</v>
      </c>
      <c r="D24" s="48">
        <f>$I$14*D14</f>
        <v>0.27272727272727271</v>
      </c>
      <c r="E24" s="48">
        <f>$I$14*E14</f>
        <v>0.27272727272727271</v>
      </c>
      <c r="F24" s="48">
        <f>$I$14*F14</f>
        <v>0.15151515151515152</v>
      </c>
      <c r="G24" s="48">
        <f>$I$14*G14</f>
        <v>3.0303030303030304E-2</v>
      </c>
      <c r="H24" s="36">
        <f>SUM(C24:G24)</f>
        <v>0.99999999999999989</v>
      </c>
      <c r="I24" s="28"/>
      <c r="J24" s="28"/>
      <c r="K24" s="28"/>
      <c r="L24" s="28"/>
      <c r="M24" s="28"/>
      <c r="N24" s="28"/>
      <c r="O24" s="28"/>
      <c r="P24" s="28"/>
      <c r="Q24" s="28"/>
    </row>
    <row r="25" spans="2:17" ht="25.5" x14ac:dyDescent="0.25">
      <c r="B25" s="75" t="s">
        <v>45</v>
      </c>
      <c r="C25" s="36">
        <f>SUM(C20:C24)/5</f>
        <v>0.39638984879593664</v>
      </c>
      <c r="D25" s="36">
        <f t="shared" ref="D25:G25" si="4">SUM(D20:D24)/5</f>
        <v>0.34267086748051617</v>
      </c>
      <c r="E25" s="36">
        <f t="shared" si="4"/>
        <v>0.16169852792442635</v>
      </c>
      <c r="F25" s="36">
        <f t="shared" si="4"/>
        <v>7.1042194576869624E-2</v>
      </c>
      <c r="G25" s="36">
        <f t="shared" si="4"/>
        <v>2.8198561222251173E-2</v>
      </c>
      <c r="H25" s="36">
        <f>SUM(C25:G25)</f>
        <v>1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2:17" x14ac:dyDescent="0.25">
      <c r="B26" s="49"/>
      <c r="C26" s="48"/>
      <c r="D26" s="48"/>
      <c r="E26" s="48"/>
      <c r="F26" s="48"/>
      <c r="G26" s="48"/>
      <c r="H26" s="48"/>
      <c r="I26" s="28"/>
      <c r="J26" s="28"/>
      <c r="K26" s="28"/>
      <c r="L26" s="28"/>
      <c r="M26" s="28"/>
      <c r="N26" s="28"/>
      <c r="O26" s="28"/>
      <c r="P26" s="28"/>
      <c r="Q26" s="28"/>
    </row>
    <row r="27" spans="2:17" ht="15.75" customHeight="1" x14ac:dyDescent="0.25">
      <c r="B27" s="210" t="s">
        <v>64</v>
      </c>
      <c r="C27" s="210"/>
      <c r="D27" s="210"/>
      <c r="E27" s="210"/>
      <c r="F27" s="210"/>
      <c r="G27" s="210"/>
      <c r="H27" s="210"/>
      <c r="I27" s="28"/>
      <c r="J27" s="28"/>
      <c r="K27" s="28"/>
      <c r="L27" s="28"/>
      <c r="M27" s="28"/>
      <c r="N27" s="28"/>
      <c r="O27" s="28"/>
      <c r="P27" s="28"/>
      <c r="Q27" s="28"/>
    </row>
    <row r="28" spans="2:17" ht="29.25" customHeight="1" x14ac:dyDescent="0.25">
      <c r="B28" s="68" t="s">
        <v>34</v>
      </c>
      <c r="C28" s="76" t="s">
        <v>47</v>
      </c>
      <c r="E28" s="50"/>
      <c r="F28" s="50"/>
      <c r="G28" s="50"/>
      <c r="H28" s="50"/>
      <c r="I28" s="28"/>
      <c r="J28" s="28"/>
      <c r="K28" s="28"/>
      <c r="L28" s="28"/>
      <c r="M28" s="28"/>
      <c r="N28" s="28"/>
      <c r="O28" s="28"/>
      <c r="P28" s="28"/>
      <c r="Q28" s="28"/>
    </row>
    <row r="29" spans="2:17" ht="20.100000000000001" customHeight="1" x14ac:dyDescent="0.25">
      <c r="B29" s="81" t="s">
        <v>39</v>
      </c>
      <c r="C29" s="97">
        <f>C25</f>
        <v>0.39638984879593664</v>
      </c>
      <c r="E29" s="80"/>
      <c r="F29" s="79"/>
      <c r="G29" s="79"/>
      <c r="H29" s="79"/>
      <c r="I29" s="79"/>
      <c r="J29" s="28"/>
      <c r="K29" s="28"/>
      <c r="L29" s="28"/>
      <c r="M29" s="28"/>
      <c r="N29" s="28"/>
      <c r="O29" s="28"/>
      <c r="P29" s="28"/>
      <c r="Q29" s="28"/>
    </row>
    <row r="30" spans="2:17" ht="20.100000000000001" customHeight="1" x14ac:dyDescent="0.25">
      <c r="B30" s="81" t="s">
        <v>40</v>
      </c>
      <c r="C30" s="97">
        <f>D25</f>
        <v>0.34267086748051617</v>
      </c>
      <c r="E30" s="80"/>
      <c r="F30" s="79"/>
      <c r="G30" s="79"/>
      <c r="H30" s="79"/>
      <c r="I30" s="79"/>
      <c r="J30" s="28"/>
      <c r="K30" s="28"/>
      <c r="L30" s="28"/>
      <c r="M30" s="28"/>
      <c r="N30" s="28"/>
      <c r="O30" s="28"/>
      <c r="P30" s="28"/>
      <c r="Q30" s="28"/>
    </row>
    <row r="31" spans="2:17" x14ac:dyDescent="0.25">
      <c r="B31" s="81" t="s">
        <v>41</v>
      </c>
      <c r="C31" s="97">
        <f>E25</f>
        <v>0.16169852792442635</v>
      </c>
      <c r="E31" s="80"/>
      <c r="F31" s="79"/>
      <c r="G31" s="79"/>
      <c r="H31" s="79"/>
      <c r="I31" s="79"/>
      <c r="J31" s="28"/>
      <c r="K31" s="28"/>
      <c r="L31" s="28"/>
      <c r="M31" s="28"/>
      <c r="N31" s="28"/>
      <c r="O31" s="28"/>
      <c r="P31" s="28"/>
      <c r="Q31" s="28"/>
    </row>
    <row r="32" spans="2:17" x14ac:dyDescent="0.25">
      <c r="B32" s="81" t="s">
        <v>42</v>
      </c>
      <c r="C32" s="97">
        <f>F25</f>
        <v>7.1042194576869624E-2</v>
      </c>
      <c r="E32" s="80"/>
      <c r="F32" s="79"/>
      <c r="G32" s="79"/>
      <c r="H32" s="79"/>
      <c r="I32" s="79"/>
      <c r="J32" s="28"/>
      <c r="K32" s="28"/>
      <c r="L32" s="28"/>
      <c r="M32" s="28"/>
      <c r="N32" s="28"/>
      <c r="O32" s="28"/>
      <c r="P32" s="28"/>
      <c r="Q32" s="28"/>
    </row>
    <row r="33" spans="2:17" x14ac:dyDescent="0.25">
      <c r="B33" s="82" t="s">
        <v>43</v>
      </c>
      <c r="C33" s="101">
        <f>G25</f>
        <v>2.8198561222251173E-2</v>
      </c>
      <c r="E33" s="80"/>
      <c r="F33" s="79"/>
      <c r="G33" s="79"/>
      <c r="H33" s="79"/>
      <c r="I33" s="79"/>
      <c r="J33" s="28"/>
      <c r="K33" s="28"/>
      <c r="L33" s="28"/>
      <c r="M33" s="28"/>
      <c r="N33" s="28"/>
      <c r="O33" s="28"/>
      <c r="P33" s="28"/>
      <c r="Q33" s="28"/>
    </row>
    <row r="34" spans="2:17" x14ac:dyDescent="0.25">
      <c r="B34" s="49"/>
      <c r="C34" s="48"/>
      <c r="D34" s="48"/>
      <c r="E34" s="48"/>
      <c r="F34" s="48"/>
      <c r="G34" s="48"/>
      <c r="H34" s="48"/>
      <c r="I34" s="28"/>
      <c r="J34" s="28"/>
      <c r="K34" s="28"/>
      <c r="L34" s="28"/>
      <c r="M34" s="28"/>
      <c r="N34" s="28"/>
      <c r="O34" s="28"/>
      <c r="P34" s="28"/>
      <c r="Q34" s="28"/>
    </row>
    <row r="35" spans="2:17" ht="42.75" customHeight="1" x14ac:dyDescent="0.25">
      <c r="B35" s="208" t="s">
        <v>65</v>
      </c>
      <c r="C35" s="208"/>
      <c r="D35" s="208"/>
      <c r="E35" s="208"/>
      <c r="F35" s="208"/>
      <c r="G35" s="208"/>
      <c r="H35" s="208"/>
      <c r="I35" s="208"/>
      <c r="J35" s="31"/>
      <c r="K35" s="31"/>
      <c r="L35" s="28"/>
      <c r="M35" s="28"/>
      <c r="N35" s="28"/>
      <c r="O35" s="28"/>
      <c r="P35" s="28"/>
      <c r="Q35" s="28"/>
    </row>
    <row r="36" spans="2:17" ht="15.75" customHeight="1" x14ac:dyDescent="0.25">
      <c r="B36" s="46"/>
      <c r="C36" s="46"/>
      <c r="D36" s="46"/>
      <c r="E36" s="46"/>
      <c r="F36" s="46"/>
      <c r="G36" s="46"/>
      <c r="H36" s="46"/>
      <c r="I36" s="46"/>
      <c r="J36" s="28"/>
      <c r="K36" s="28"/>
      <c r="L36" s="28"/>
      <c r="M36" s="28"/>
      <c r="N36" s="28"/>
      <c r="O36" s="28"/>
      <c r="P36" s="28"/>
      <c r="Q36" s="28"/>
    </row>
    <row r="37" spans="2:17" ht="18.75" customHeight="1" x14ac:dyDescent="0.25">
      <c r="B37" s="28"/>
      <c r="C37" s="204" t="s">
        <v>48</v>
      </c>
      <c r="D37" s="204"/>
      <c r="E37" s="204"/>
      <c r="F37" s="204"/>
      <c r="G37" s="204"/>
      <c r="H37" s="51"/>
      <c r="I37" s="46"/>
      <c r="J37" s="28"/>
      <c r="K37" s="28"/>
      <c r="L37" s="28"/>
      <c r="M37" s="28"/>
      <c r="N37" s="28"/>
      <c r="O37" s="28"/>
      <c r="P37" s="28"/>
      <c r="Q37" s="28"/>
    </row>
    <row r="38" spans="2:17" ht="24.75" customHeight="1" x14ac:dyDescent="0.25">
      <c r="B38" s="28"/>
      <c r="C38" s="213" t="s">
        <v>49</v>
      </c>
      <c r="D38" s="213"/>
      <c r="E38" s="213"/>
      <c r="F38" s="213"/>
      <c r="G38" s="214"/>
      <c r="H38" s="52"/>
      <c r="I38" s="28"/>
      <c r="J38" s="28"/>
      <c r="K38" s="28"/>
      <c r="L38" s="28"/>
      <c r="M38" s="28"/>
      <c r="N38" s="28"/>
      <c r="O38" s="28"/>
      <c r="P38" s="28"/>
      <c r="Q38" s="28"/>
    </row>
    <row r="39" spans="2:17" x14ac:dyDescent="0.25">
      <c r="B39" s="28"/>
      <c r="C39" s="53">
        <f>C$25*C$10</f>
        <v>0.39638984879593664</v>
      </c>
      <c r="D39" s="54">
        <f>$C$25*D$10</f>
        <v>0.39638984879593664</v>
      </c>
      <c r="E39" s="54">
        <f>$C$25*E$10</f>
        <v>7.9277969759187328E-2</v>
      </c>
      <c r="F39" s="54">
        <f>$C$25*F$10</f>
        <v>5.6627121256562371E-2</v>
      </c>
      <c r="G39" s="55">
        <f>$C$25*G$10</f>
        <v>4.4043316532881849E-2</v>
      </c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2:17" x14ac:dyDescent="0.25">
      <c r="B40" s="28"/>
      <c r="C40" s="47">
        <f>$D25*C$11</f>
        <v>0.34267086748051617</v>
      </c>
      <c r="D40" s="48">
        <f t="shared" ref="D40:G40" si="5">$D25*D$11</f>
        <v>0.34267086748051617</v>
      </c>
      <c r="E40" s="48">
        <f t="shared" si="5"/>
        <v>0.11422362249350539</v>
      </c>
      <c r="F40" s="48">
        <f t="shared" si="5"/>
        <v>5.7111811246752693E-2</v>
      </c>
      <c r="G40" s="56">
        <f t="shared" si="5"/>
        <v>3.8074540831168464E-2</v>
      </c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2:17" x14ac:dyDescent="0.25">
      <c r="B41" s="28"/>
      <c r="C41" s="47">
        <f>$E25*C$12</f>
        <v>0.80849263962213169</v>
      </c>
      <c r="D41" s="48">
        <f t="shared" ref="D41:G41" si="6">$E25*D$12</f>
        <v>0.48509558377327905</v>
      </c>
      <c r="E41" s="48">
        <f t="shared" si="6"/>
        <v>0.16169852792442635</v>
      </c>
      <c r="F41" s="48">
        <f t="shared" si="6"/>
        <v>4.0424631981106587E-2</v>
      </c>
      <c r="G41" s="56">
        <f t="shared" si="6"/>
        <v>1.7966503102714037E-2</v>
      </c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2:17" x14ac:dyDescent="0.25">
      <c r="B42" s="28"/>
      <c r="C42" s="47">
        <f>$F25*C$13</f>
        <v>0.49729536203808739</v>
      </c>
      <c r="D42" s="48">
        <f t="shared" ref="D42:G42" si="7">$F25*D$13</f>
        <v>0.42625316746121777</v>
      </c>
      <c r="E42" s="48">
        <f t="shared" si="7"/>
        <v>0.2841687783074785</v>
      </c>
      <c r="F42" s="48">
        <f t="shared" si="7"/>
        <v>7.1042194576869624E-2</v>
      </c>
      <c r="G42" s="56">
        <f t="shared" si="7"/>
        <v>1.4208438915373926E-2</v>
      </c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2:17" x14ac:dyDescent="0.25">
      <c r="B43" s="28"/>
      <c r="C43" s="47">
        <f>$G25*C$14</f>
        <v>0.25378705100026056</v>
      </c>
      <c r="D43" s="48">
        <f t="shared" ref="D43:G43" si="8">$G25*D$14</f>
        <v>0.25378705100026056</v>
      </c>
      <c r="E43" s="48">
        <f t="shared" si="8"/>
        <v>0.25378705100026056</v>
      </c>
      <c r="F43" s="48">
        <f t="shared" si="8"/>
        <v>0.14099280611125586</v>
      </c>
      <c r="G43" s="56">
        <f t="shared" si="8"/>
        <v>2.8198561222251173E-2</v>
      </c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2:17" ht="25.5" customHeight="1" x14ac:dyDescent="0.25">
      <c r="B44" s="75" t="s">
        <v>50</v>
      </c>
      <c r="C44" s="36">
        <f>SUM(C39:C43)</f>
        <v>2.2986357689369323</v>
      </c>
      <c r="D44" s="36">
        <f>SUM(D39:D43)</f>
        <v>1.9041965185112102</v>
      </c>
      <c r="E44" s="36">
        <f>SUM(E39:E43)</f>
        <v>0.8931559494848581</v>
      </c>
      <c r="F44" s="36">
        <f>SUM(F39:F43)</f>
        <v>0.36619856517254712</v>
      </c>
      <c r="G44" s="36">
        <f>SUM(G39:G43)</f>
        <v>0.14249136060438944</v>
      </c>
      <c r="H44" s="48"/>
      <c r="I44" s="28"/>
      <c r="J44" s="28"/>
      <c r="K44" s="28"/>
      <c r="L44" s="28"/>
      <c r="M44" s="28"/>
      <c r="N44" s="28"/>
      <c r="O44" s="28"/>
      <c r="P44" s="28"/>
      <c r="Q44" s="28"/>
    </row>
    <row r="45" spans="2:17" ht="15.75" customHeight="1" x14ac:dyDescent="0.25">
      <c r="B45" s="28"/>
      <c r="C45" s="57"/>
      <c r="D45" s="57"/>
      <c r="E45" s="57"/>
      <c r="F45" s="57"/>
      <c r="I45" s="28"/>
      <c r="J45" s="28"/>
      <c r="K45" s="28"/>
      <c r="L45" s="28"/>
      <c r="M45" s="28"/>
      <c r="N45" s="28"/>
      <c r="O45" s="28"/>
      <c r="P45" s="28"/>
      <c r="Q45" s="28"/>
    </row>
    <row r="46" spans="2:17" x14ac:dyDescent="0.25">
      <c r="B46" s="28"/>
      <c r="C46" s="215" t="s">
        <v>51</v>
      </c>
      <c r="D46" s="215"/>
      <c r="E46" s="215"/>
      <c r="F46" s="215"/>
      <c r="G46" s="215"/>
      <c r="I46" s="28"/>
      <c r="J46" s="28"/>
      <c r="K46" s="28"/>
      <c r="L46" s="28"/>
      <c r="M46" s="28"/>
      <c r="N46" s="28"/>
      <c r="O46" s="28"/>
      <c r="P46" s="28"/>
      <c r="Q46" s="28"/>
    </row>
    <row r="47" spans="2:17" x14ac:dyDescent="0.25">
      <c r="C47" s="216" t="s">
        <v>52</v>
      </c>
      <c r="D47" s="216"/>
      <c r="E47" s="216"/>
      <c r="F47" s="216"/>
      <c r="G47" s="216"/>
      <c r="H47" s="68" t="s">
        <v>35</v>
      </c>
      <c r="I47" s="68" t="s">
        <v>53</v>
      </c>
      <c r="J47" s="28"/>
      <c r="K47" s="28"/>
      <c r="L47" s="28"/>
      <c r="M47" s="28"/>
      <c r="N47" s="28"/>
      <c r="O47" s="28"/>
      <c r="P47" s="28"/>
      <c r="Q47" s="28"/>
    </row>
    <row r="48" spans="2:17" ht="22.5" x14ac:dyDescent="0.25">
      <c r="B48" s="76" t="s">
        <v>54</v>
      </c>
      <c r="C48" s="58">
        <f>C44/C$25</f>
        <v>5.798926929938311</v>
      </c>
      <c r="D48" s="59">
        <f>D44/D25</f>
        <v>5.5569256076882008</v>
      </c>
      <c r="E48" s="59">
        <f>E44/E25</f>
        <v>5.5235873878969128</v>
      </c>
      <c r="F48" s="59">
        <f>F44/F25</f>
        <v>5.1546629063705245</v>
      </c>
      <c r="G48" s="60">
        <f>G44/G25</f>
        <v>5.053142941631755</v>
      </c>
      <c r="H48" s="61">
        <f>SUM(C48:G48)</f>
        <v>27.087245773525705</v>
      </c>
      <c r="I48" s="36">
        <f>H48/5</f>
        <v>5.4174491547051407</v>
      </c>
      <c r="J48" s="28"/>
      <c r="K48" s="28"/>
      <c r="L48" s="28"/>
      <c r="M48" s="28"/>
      <c r="N48" s="28"/>
      <c r="O48" s="28"/>
      <c r="P48" s="28"/>
      <c r="Q48" s="28"/>
    </row>
    <row r="49" spans="2:17" x14ac:dyDescent="0.25">
      <c r="B49" s="28"/>
      <c r="C49" s="28"/>
      <c r="D49" s="28"/>
      <c r="E49" s="28"/>
      <c r="F49" s="28"/>
      <c r="G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2:17" x14ac:dyDescent="0.25">
      <c r="B50" s="217" t="s">
        <v>55</v>
      </c>
      <c r="C50" s="218"/>
      <c r="D50" s="218"/>
      <c r="E50" s="218"/>
      <c r="F50" s="218"/>
      <c r="G50" s="218"/>
      <c r="H50" s="77" t="s">
        <v>56</v>
      </c>
      <c r="I50" s="62">
        <f>(I48-5)/4</f>
        <v>0.10436228867628516</v>
      </c>
      <c r="J50" s="28"/>
      <c r="K50" s="28"/>
      <c r="L50" s="28"/>
      <c r="M50" s="28"/>
      <c r="N50" s="28"/>
      <c r="O50" s="28"/>
      <c r="P50" s="28"/>
      <c r="Q50" s="28"/>
    </row>
    <row r="51" spans="2:17" x14ac:dyDescent="0.25">
      <c r="B51" s="219" t="s">
        <v>57</v>
      </c>
      <c r="C51" s="220"/>
      <c r="D51" s="220"/>
      <c r="E51" s="220"/>
      <c r="F51" s="220"/>
      <c r="G51" s="220"/>
      <c r="H51" s="78" t="s">
        <v>58</v>
      </c>
      <c r="I51" s="63">
        <f>I50/1.115</f>
        <v>9.3598465180524809E-2</v>
      </c>
      <c r="J51" s="28"/>
      <c r="K51" s="28"/>
      <c r="L51" s="28"/>
      <c r="M51" s="28"/>
      <c r="N51" s="28"/>
      <c r="O51" s="28"/>
      <c r="P51" s="28"/>
      <c r="Q51" s="28"/>
    </row>
    <row r="52" spans="2:17" x14ac:dyDescent="0.25">
      <c r="B52" s="28"/>
      <c r="C52" s="48"/>
      <c r="D52" s="28"/>
      <c r="E52" s="28"/>
      <c r="F52" s="28"/>
      <c r="G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2:17" ht="30" customHeight="1" x14ac:dyDescent="0.25">
      <c r="B53" s="211" t="s">
        <v>59</v>
      </c>
      <c r="C53" s="211"/>
      <c r="D53" s="211"/>
      <c r="E53" s="211"/>
      <c r="F53" s="211"/>
      <c r="G53" s="211"/>
      <c r="H53" s="211"/>
      <c r="I53" s="211"/>
      <c r="J53" s="28"/>
      <c r="K53" s="28"/>
      <c r="L53" s="28"/>
      <c r="M53" s="28"/>
      <c r="N53" s="28"/>
      <c r="O53" s="28"/>
      <c r="P53" s="28"/>
      <c r="Q53" s="28"/>
    </row>
    <row r="54" spans="2:17" ht="30" customHeight="1" x14ac:dyDescent="0.25">
      <c r="B54" s="211" t="s">
        <v>60</v>
      </c>
      <c r="C54" s="211"/>
      <c r="D54" s="211"/>
      <c r="E54" s="211"/>
      <c r="F54" s="211"/>
      <c r="G54" s="211"/>
      <c r="H54" s="211"/>
      <c r="I54" s="211"/>
      <c r="J54" s="28"/>
      <c r="K54" s="28"/>
      <c r="L54" s="28"/>
      <c r="M54" s="28"/>
      <c r="N54" s="28"/>
      <c r="O54" s="28"/>
      <c r="P54" s="28"/>
      <c r="Q54" s="28"/>
    </row>
    <row r="55" spans="2:17" x14ac:dyDescent="0.25">
      <c r="I55" s="28"/>
      <c r="J55" s="28"/>
      <c r="K55" s="28"/>
      <c r="L55" s="28"/>
      <c r="M55" s="28"/>
      <c r="N55" s="28"/>
      <c r="O55" s="28"/>
      <c r="P55" s="28"/>
      <c r="Q55" s="28"/>
    </row>
    <row r="56" spans="2:17" x14ac:dyDescent="0.25">
      <c r="I56" s="28"/>
      <c r="J56" s="212"/>
      <c r="K56" s="212"/>
      <c r="L56" s="212"/>
      <c r="M56" s="212"/>
      <c r="N56" s="212"/>
      <c r="O56" s="212"/>
      <c r="P56" s="212"/>
      <c r="Q56" s="212"/>
    </row>
    <row r="57" spans="2:17" ht="15.75" customHeight="1" x14ac:dyDescent="0.25">
      <c r="B57" s="64"/>
      <c r="C57" s="64"/>
      <c r="D57" s="64"/>
      <c r="E57" s="65"/>
      <c r="F57" s="66"/>
      <c r="G57" s="66"/>
      <c r="H57" s="67"/>
      <c r="I57" s="67"/>
      <c r="J57" s="67"/>
      <c r="K57" s="67"/>
      <c r="L57" s="67"/>
      <c r="M57" s="67"/>
      <c r="N57" s="67"/>
      <c r="O57" s="67"/>
    </row>
    <row r="58" spans="2:17" ht="15.75" customHeight="1" x14ac:dyDescent="0.25">
      <c r="B58" s="64"/>
      <c r="C58" s="64"/>
      <c r="D58" s="64"/>
      <c r="E58" s="65"/>
      <c r="F58" s="66"/>
      <c r="G58" s="66"/>
      <c r="H58" s="67"/>
      <c r="I58" s="67"/>
      <c r="J58" s="67"/>
      <c r="K58" s="67"/>
      <c r="L58" s="67"/>
      <c r="M58" s="67"/>
      <c r="N58" s="67"/>
      <c r="O58" s="67"/>
    </row>
    <row r="59" spans="2:17" x14ac:dyDescent="0.25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</row>
    <row r="60" spans="2:17" x14ac:dyDescent="0.25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</row>
    <row r="61" spans="2:17" x14ac:dyDescent="0.25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2:17" x14ac:dyDescent="0.25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</row>
    <row r="63" spans="2:17" x14ac:dyDescent="0.2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</row>
    <row r="64" spans="2:17" x14ac:dyDescent="0.25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</row>
    <row r="65" spans="2:17" x14ac:dyDescent="0.2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</row>
    <row r="66" spans="2:17" x14ac:dyDescent="0.2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</row>
    <row r="67" spans="2:17" x14ac:dyDescent="0.2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</row>
    <row r="68" spans="2:17" x14ac:dyDescent="0.2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</row>
    <row r="69" spans="2:17" x14ac:dyDescent="0.2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</row>
    <row r="70" spans="2:17" x14ac:dyDescent="0.2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</row>
    <row r="71" spans="2:17" x14ac:dyDescent="0.2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</row>
    <row r="72" spans="2:17" x14ac:dyDescent="0.2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</row>
    <row r="73" spans="2:17" x14ac:dyDescent="0.2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</row>
    <row r="74" spans="2:17" x14ac:dyDescent="0.2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</row>
    <row r="75" spans="2:17" x14ac:dyDescent="0.2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</row>
    <row r="76" spans="2:17" x14ac:dyDescent="0.2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</row>
    <row r="77" spans="2:17" x14ac:dyDescent="0.2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</row>
    <row r="78" spans="2:17" x14ac:dyDescent="0.2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</row>
    <row r="79" spans="2:17" x14ac:dyDescent="0.2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</row>
    <row r="80" spans="2:17" x14ac:dyDescent="0.2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</row>
    <row r="81" spans="2:17" x14ac:dyDescent="0.2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</row>
    <row r="82" spans="2:17" x14ac:dyDescent="0.2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</row>
    <row r="83" spans="2:17" x14ac:dyDescent="0.2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</row>
    <row r="84" spans="2:17" x14ac:dyDescent="0.25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</row>
    <row r="85" spans="2:17" x14ac:dyDescent="0.25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</row>
    <row r="86" spans="2:17" x14ac:dyDescent="0.25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</row>
    <row r="87" spans="2:17" x14ac:dyDescent="0.25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</row>
    <row r="88" spans="2:17" x14ac:dyDescent="0.25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</row>
    <row r="89" spans="2:17" x14ac:dyDescent="0.25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</row>
    <row r="90" spans="2:17" x14ac:dyDescent="0.2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</row>
    <row r="91" spans="2:17" x14ac:dyDescent="0.25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</row>
    <row r="92" spans="2:17" x14ac:dyDescent="0.25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</row>
    <row r="93" spans="2:17" x14ac:dyDescent="0.25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</row>
    <row r="94" spans="2:17" x14ac:dyDescent="0.25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2:17" x14ac:dyDescent="0.25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</row>
    <row r="96" spans="2:17" x14ac:dyDescent="0.25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</row>
    <row r="97" spans="2:17" x14ac:dyDescent="0.25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2:17" x14ac:dyDescent="0.25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</row>
    <row r="99" spans="2:17" x14ac:dyDescent="0.25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</row>
    <row r="100" spans="2:17" x14ac:dyDescent="0.25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2:17" x14ac:dyDescent="0.25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</row>
    <row r="102" spans="2:17" x14ac:dyDescent="0.25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</row>
    <row r="103" spans="2:17" x14ac:dyDescent="0.25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</row>
    <row r="104" spans="2:17" x14ac:dyDescent="0.25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</row>
    <row r="105" spans="2:17" x14ac:dyDescent="0.25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</row>
    <row r="106" spans="2:17" x14ac:dyDescent="0.25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</row>
    <row r="107" spans="2:17" x14ac:dyDescent="0.25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</row>
    <row r="108" spans="2:17" x14ac:dyDescent="0.25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</row>
    <row r="109" spans="2:17" x14ac:dyDescent="0.25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</row>
    <row r="110" spans="2:17" x14ac:dyDescent="0.25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</row>
    <row r="111" spans="2:17" x14ac:dyDescent="0.25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</row>
    <row r="112" spans="2:17" x14ac:dyDescent="0.25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</row>
    <row r="113" spans="2:17" x14ac:dyDescent="0.25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</row>
    <row r="114" spans="2:17" x14ac:dyDescent="0.25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</row>
    <row r="115" spans="2:17" x14ac:dyDescent="0.25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spans="2:17" x14ac:dyDescent="0.25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</row>
    <row r="117" spans="2:17" x14ac:dyDescent="0.25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</row>
    <row r="118" spans="2:17" x14ac:dyDescent="0.25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</row>
    <row r="119" spans="2:17" x14ac:dyDescent="0.25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</row>
    <row r="120" spans="2:17" x14ac:dyDescent="0.25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</row>
    <row r="121" spans="2:17" x14ac:dyDescent="0.25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</row>
    <row r="122" spans="2:17" x14ac:dyDescent="0.25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</row>
    <row r="123" spans="2:17" x14ac:dyDescent="0.25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</row>
    <row r="124" spans="2:17" x14ac:dyDescent="0.25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</row>
    <row r="125" spans="2:17" x14ac:dyDescent="0.25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spans="2:17" x14ac:dyDescent="0.25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</row>
    <row r="127" spans="2:17" x14ac:dyDescent="0.25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</row>
    <row r="128" spans="2:17" x14ac:dyDescent="0.25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</row>
    <row r="129" spans="2:17" x14ac:dyDescent="0.25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</row>
    <row r="130" spans="2:17" x14ac:dyDescent="0.25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</row>
    <row r="131" spans="2:17" x14ac:dyDescent="0.25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</row>
    <row r="132" spans="2:17" x14ac:dyDescent="0.25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</row>
    <row r="133" spans="2:17" x14ac:dyDescent="0.25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</row>
    <row r="134" spans="2:17" x14ac:dyDescent="0.25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</row>
    <row r="135" spans="2:17" x14ac:dyDescent="0.25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</row>
    <row r="136" spans="2:17" x14ac:dyDescent="0.25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</row>
    <row r="137" spans="2:17" x14ac:dyDescent="0.25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</row>
    <row r="138" spans="2:17" x14ac:dyDescent="0.25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</row>
    <row r="139" spans="2:17" x14ac:dyDescent="0.25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</row>
    <row r="140" spans="2:17" x14ac:dyDescent="0.25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</row>
    <row r="141" spans="2:17" x14ac:dyDescent="0.25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</row>
    <row r="142" spans="2:17" x14ac:dyDescent="0.25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</row>
    <row r="143" spans="2:17" x14ac:dyDescent="0.25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</row>
    <row r="144" spans="2:17" x14ac:dyDescent="0.25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</row>
    <row r="145" spans="2:17" x14ac:dyDescent="0.25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2:17" x14ac:dyDescent="0.25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</row>
    <row r="147" spans="2:17" x14ac:dyDescent="0.25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</row>
    <row r="148" spans="2:17" x14ac:dyDescent="0.25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</row>
    <row r="149" spans="2:17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</row>
    <row r="150" spans="2:17" x14ac:dyDescent="0.25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</row>
    <row r="151" spans="2:17" x14ac:dyDescent="0.25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</row>
    <row r="152" spans="2:17" x14ac:dyDescent="0.25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</row>
    <row r="153" spans="2:17" x14ac:dyDescent="0.25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</row>
    <row r="154" spans="2:17" x14ac:dyDescent="0.25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</row>
    <row r="155" spans="2:17" x14ac:dyDescent="0.25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</row>
    <row r="156" spans="2:17" x14ac:dyDescent="0.25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</row>
    <row r="157" spans="2:17" x14ac:dyDescent="0.25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</row>
    <row r="158" spans="2:17" x14ac:dyDescent="0.25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</row>
    <row r="159" spans="2:17" x14ac:dyDescent="0.25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</row>
    <row r="160" spans="2:17" x14ac:dyDescent="0.25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</row>
    <row r="161" spans="2:17" x14ac:dyDescent="0.25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</row>
    <row r="162" spans="2:17" x14ac:dyDescent="0.25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</row>
    <row r="163" spans="2:17" x14ac:dyDescent="0.25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</row>
    <row r="164" spans="2:17" x14ac:dyDescent="0.25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</row>
    <row r="165" spans="2:17" x14ac:dyDescent="0.25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</row>
    <row r="166" spans="2:17" x14ac:dyDescent="0.25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</row>
    <row r="167" spans="2:17" x14ac:dyDescent="0.25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</row>
    <row r="168" spans="2:17" x14ac:dyDescent="0.25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</row>
    <row r="169" spans="2:17" x14ac:dyDescent="0.25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</row>
    <row r="170" spans="2:17" x14ac:dyDescent="0.25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</row>
    <row r="171" spans="2:17" x14ac:dyDescent="0.25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</row>
    <row r="172" spans="2:17" x14ac:dyDescent="0.25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</row>
    <row r="173" spans="2:17" x14ac:dyDescent="0.25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</row>
    <row r="174" spans="2:17" x14ac:dyDescent="0.25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</row>
  </sheetData>
  <mergeCells count="20">
    <mergeCell ref="B54:I54"/>
    <mergeCell ref="J56:Q56"/>
    <mergeCell ref="C38:G38"/>
    <mergeCell ref="C46:G46"/>
    <mergeCell ref="C47:G47"/>
    <mergeCell ref="B50:G50"/>
    <mergeCell ref="B51:G51"/>
    <mergeCell ref="B53:I53"/>
    <mergeCell ref="K7:M7"/>
    <mergeCell ref="C37:G37"/>
    <mergeCell ref="B1:H1"/>
    <mergeCell ref="B2:I2"/>
    <mergeCell ref="B3:H3"/>
    <mergeCell ref="B4:I4"/>
    <mergeCell ref="B6:I6"/>
    <mergeCell ref="B8:I8"/>
    <mergeCell ref="B16:I16"/>
    <mergeCell ref="B18:H18"/>
    <mergeCell ref="B27:H27"/>
    <mergeCell ref="B35:I35"/>
  </mergeCells>
  <conditionalFormatting sqref="C29:C33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{7E015F8A-8AD8-42C5-9461-88053D0CCF25}</x14:id>
        </ext>
      </extLst>
    </cfRule>
  </conditionalFormatting>
  <conditionalFormatting sqref="I51">
    <cfRule type="cellIs" dxfId="11" priority="2" operator="greaterThanOrEqual">
      <formula>0.1</formula>
    </cfRule>
    <cfRule type="cellIs" dxfId="10" priority="3" operator="lessThan">
      <formula>0.1</formula>
    </cfRule>
  </conditionalFormatting>
  <conditionalFormatting sqref="M10:M1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{D33965CD-B664-425B-82F5-7D5F242FA310}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7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E015F8A-8AD8-42C5-9461-88053D0CCF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C29:C33</xm:sqref>
        </x14:conditionalFormatting>
        <x14:conditionalFormatting xmlns:xm="http://schemas.microsoft.com/office/excel/2006/main">
          <x14:cfRule type="dataBar" id="{D33965CD-B664-425B-82F5-7D5F242FA3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M10:M14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D9D85-1D67-4BFC-9250-F5642F83056A}">
  <dimension ref="A1:Q174"/>
  <sheetViews>
    <sheetView showGridLines="0" zoomScaleNormal="100" zoomScaleSheetLayoutView="100" workbookViewId="0">
      <selection activeCell="K16" sqref="K16"/>
    </sheetView>
  </sheetViews>
  <sheetFormatPr baseColWidth="10" defaultColWidth="11.42578125" defaultRowHeight="15.75" x14ac:dyDescent="0.25"/>
  <cols>
    <col min="1" max="1" width="5.7109375" style="27" customWidth="1"/>
    <col min="2" max="2" width="13.28515625" style="27" bestFit="1" customWidth="1"/>
    <col min="3" max="9" width="9.7109375" style="27" customWidth="1"/>
    <col min="10" max="11" width="11.42578125" style="27"/>
    <col min="12" max="12" width="40.7109375" style="27" customWidth="1"/>
    <col min="13" max="13" width="14.140625" style="27" customWidth="1"/>
    <col min="14" max="16384" width="11.42578125" style="27"/>
  </cols>
  <sheetData>
    <row r="1" spans="1:17" x14ac:dyDescent="0.25">
      <c r="B1" s="205"/>
      <c r="C1" s="205"/>
      <c r="D1" s="205"/>
      <c r="E1" s="205"/>
      <c r="F1" s="205"/>
      <c r="G1" s="205"/>
      <c r="H1" s="205"/>
      <c r="I1" s="28"/>
      <c r="J1" s="28"/>
      <c r="K1" s="28"/>
      <c r="L1" s="28"/>
      <c r="M1" s="28"/>
      <c r="N1" s="28"/>
      <c r="O1" s="28"/>
      <c r="P1" s="28"/>
      <c r="Q1" s="28"/>
    </row>
    <row r="2" spans="1:17" x14ac:dyDescent="0.25">
      <c r="B2" s="206" t="s">
        <v>32</v>
      </c>
      <c r="C2" s="206"/>
      <c r="D2" s="206"/>
      <c r="E2" s="206"/>
      <c r="F2" s="206"/>
      <c r="G2" s="206"/>
      <c r="H2" s="206"/>
      <c r="I2" s="206"/>
      <c r="J2" s="29"/>
      <c r="K2" s="29"/>
      <c r="L2" s="28"/>
      <c r="M2" s="28"/>
      <c r="N2" s="28"/>
      <c r="O2" s="28"/>
      <c r="P2" s="28"/>
      <c r="Q2" s="28"/>
    </row>
    <row r="3" spans="1:17" x14ac:dyDescent="0.25">
      <c r="B3" s="207"/>
      <c r="C3" s="207"/>
      <c r="D3" s="207"/>
      <c r="E3" s="207"/>
      <c r="F3" s="207"/>
      <c r="G3" s="207"/>
      <c r="H3" s="207"/>
      <c r="I3" s="28"/>
      <c r="J3" s="28"/>
      <c r="K3" s="28"/>
      <c r="L3" s="28"/>
      <c r="M3" s="28"/>
      <c r="N3" s="28"/>
      <c r="O3" s="28"/>
      <c r="P3" s="28"/>
      <c r="Q3" s="28"/>
    </row>
    <row r="4" spans="1:17" ht="46.5" customHeight="1" x14ac:dyDescent="0.25">
      <c r="B4" s="208" t="s">
        <v>61</v>
      </c>
      <c r="C4" s="208"/>
      <c r="D4" s="208"/>
      <c r="E4" s="208"/>
      <c r="F4" s="208"/>
      <c r="G4" s="208"/>
      <c r="H4" s="208"/>
      <c r="I4" s="208"/>
      <c r="J4" s="31"/>
      <c r="M4" s="28"/>
      <c r="N4" s="28"/>
      <c r="O4" s="28"/>
      <c r="P4" s="28"/>
      <c r="Q4" s="28"/>
    </row>
    <row r="5" spans="1:17" x14ac:dyDescent="0.25">
      <c r="B5" s="30"/>
      <c r="C5" s="30"/>
      <c r="D5" s="30"/>
      <c r="E5" s="30"/>
      <c r="F5" s="30"/>
      <c r="G5" s="30"/>
      <c r="H5" s="30"/>
      <c r="I5" s="30"/>
      <c r="J5" s="28"/>
      <c r="K5" s="28"/>
      <c r="L5" s="28"/>
      <c r="M5" s="28"/>
      <c r="N5" s="28"/>
      <c r="O5" s="28"/>
      <c r="P5" s="28"/>
      <c r="Q5" s="28"/>
    </row>
    <row r="6" spans="1:17" ht="60" customHeight="1" x14ac:dyDescent="0.25">
      <c r="B6" s="208" t="s">
        <v>62</v>
      </c>
      <c r="C6" s="208"/>
      <c r="D6" s="208"/>
      <c r="E6" s="208"/>
      <c r="F6" s="208"/>
      <c r="G6" s="208"/>
      <c r="H6" s="208"/>
      <c r="I6" s="208"/>
      <c r="J6" s="31"/>
      <c r="K6" s="28"/>
      <c r="L6" s="28"/>
      <c r="M6" s="28"/>
      <c r="N6" s="28"/>
      <c r="O6" s="28"/>
      <c r="P6" s="28"/>
      <c r="Q6" s="28"/>
    </row>
    <row r="7" spans="1:17" ht="15.75" customHeight="1" x14ac:dyDescent="0.25">
      <c r="B7" s="30"/>
      <c r="C7" s="30"/>
      <c r="D7" s="30"/>
      <c r="E7" s="30"/>
      <c r="F7" s="30"/>
      <c r="G7" s="30"/>
      <c r="H7" s="30"/>
      <c r="I7" s="30"/>
      <c r="J7" s="30"/>
      <c r="K7" s="203" t="s">
        <v>73</v>
      </c>
      <c r="L7" s="203"/>
      <c r="M7" s="203"/>
      <c r="N7" s="28"/>
      <c r="O7" s="28"/>
      <c r="P7" s="28"/>
      <c r="Q7" s="28"/>
    </row>
    <row r="8" spans="1:17" x14ac:dyDescent="0.25">
      <c r="B8" s="209" t="s">
        <v>33</v>
      </c>
      <c r="C8" s="209"/>
      <c r="D8" s="209"/>
      <c r="E8" s="209"/>
      <c r="F8" s="209"/>
      <c r="G8" s="209"/>
      <c r="H8" s="209"/>
      <c r="I8" s="209"/>
      <c r="J8" s="28"/>
      <c r="M8" s="28"/>
      <c r="N8" s="28"/>
      <c r="O8" s="28"/>
      <c r="P8" s="28"/>
      <c r="Q8" s="28"/>
    </row>
    <row r="9" spans="1:17" x14ac:dyDescent="0.25">
      <c r="B9" s="71" t="s">
        <v>34</v>
      </c>
      <c r="C9" s="72" t="str">
        <f>+B10</f>
        <v>A1</v>
      </c>
      <c r="D9" s="72" t="str">
        <f>+B11</f>
        <v>A2</v>
      </c>
      <c r="E9" s="72" t="str">
        <f>+B12</f>
        <v>A3</v>
      </c>
      <c r="F9" s="72" t="str">
        <f>+B13</f>
        <v>A4</v>
      </c>
      <c r="G9" s="72" t="str">
        <f>+B14</f>
        <v>A5</v>
      </c>
      <c r="H9" s="68" t="s">
        <v>35</v>
      </c>
      <c r="I9" s="68" t="s">
        <v>36</v>
      </c>
      <c r="J9" s="28"/>
      <c r="K9" s="68" t="s">
        <v>37</v>
      </c>
      <c r="L9" s="68" t="s">
        <v>38</v>
      </c>
      <c r="M9" s="76" t="s">
        <v>47</v>
      </c>
      <c r="N9" s="28"/>
      <c r="O9" s="28"/>
      <c r="P9" s="28"/>
      <c r="Q9" s="28"/>
    </row>
    <row r="10" spans="1:17" x14ac:dyDescent="0.25">
      <c r="A10" s="32"/>
      <c r="B10" s="72" t="s">
        <v>39</v>
      </c>
      <c r="C10" s="33">
        <v>1</v>
      </c>
      <c r="D10" s="34">
        <f>1/C11</f>
        <v>0.5</v>
      </c>
      <c r="E10" s="34">
        <f>1/C12</f>
        <v>0.25</v>
      </c>
      <c r="F10" s="34">
        <f>1/C13</f>
        <v>0.14285714285714285</v>
      </c>
      <c r="G10" s="35">
        <f>1/C14</f>
        <v>0.1111111111111111</v>
      </c>
      <c r="H10" s="36">
        <f>SUM(C10:G10)</f>
        <v>2.003968253968254</v>
      </c>
      <c r="I10" s="36">
        <f>1/H10</f>
        <v>0.49900990099009901</v>
      </c>
      <c r="J10" s="28"/>
      <c r="K10" s="37" t="s">
        <v>39</v>
      </c>
      <c r="L10" s="83" t="s">
        <v>69</v>
      </c>
      <c r="M10" s="100">
        <f>C29</f>
        <v>0.44822661576502476</v>
      </c>
      <c r="N10" s="28"/>
      <c r="O10" s="28"/>
      <c r="P10" s="28"/>
      <c r="Q10" s="28"/>
    </row>
    <row r="11" spans="1:17" x14ac:dyDescent="0.25">
      <c r="A11" s="38"/>
      <c r="B11" s="72" t="s">
        <v>40</v>
      </c>
      <c r="C11" s="39">
        <v>2</v>
      </c>
      <c r="D11" s="33">
        <v>1</v>
      </c>
      <c r="E11" s="34">
        <f>1/D12</f>
        <v>0.33333333333333331</v>
      </c>
      <c r="F11" s="34">
        <f>1/D13</f>
        <v>0.16666666666666666</v>
      </c>
      <c r="G11" s="35">
        <f>1/D14</f>
        <v>0.125</v>
      </c>
      <c r="H11" s="36">
        <f t="shared" ref="H11:H14" si="0">SUM(C11:G11)</f>
        <v>3.625</v>
      </c>
      <c r="I11" s="36">
        <f t="shared" ref="I11:I14" si="1">1/H11</f>
        <v>0.27586206896551724</v>
      </c>
      <c r="J11" s="28"/>
      <c r="K11" s="37" t="s">
        <v>40</v>
      </c>
      <c r="L11" s="83" t="s">
        <v>70</v>
      </c>
      <c r="M11" s="100">
        <f t="shared" ref="M11:M14" si="2">C30</f>
        <v>0.30107433731878935</v>
      </c>
      <c r="N11" s="28"/>
      <c r="O11" s="28"/>
      <c r="P11" s="28"/>
      <c r="Q11" s="28"/>
    </row>
    <row r="12" spans="1:17" x14ac:dyDescent="0.25">
      <c r="A12" s="38"/>
      <c r="B12" s="72" t="s">
        <v>41</v>
      </c>
      <c r="C12" s="39">
        <v>4</v>
      </c>
      <c r="D12" s="39">
        <v>3</v>
      </c>
      <c r="E12" s="33">
        <v>1</v>
      </c>
      <c r="F12" s="34">
        <f>1/E13</f>
        <v>0.25</v>
      </c>
      <c r="G12" s="35">
        <f>1/E14</f>
        <v>0.16666666666666666</v>
      </c>
      <c r="H12" s="36">
        <f t="shared" si="0"/>
        <v>8.4166666666666661</v>
      </c>
      <c r="I12" s="36">
        <f t="shared" si="1"/>
        <v>0.11881188118811882</v>
      </c>
      <c r="J12" s="28"/>
      <c r="K12" s="37" t="s">
        <v>41</v>
      </c>
      <c r="L12" s="83" t="s">
        <v>71</v>
      </c>
      <c r="M12" s="100">
        <f t="shared" si="2"/>
        <v>0.15518448396563794</v>
      </c>
      <c r="N12" s="28"/>
      <c r="O12" s="28"/>
      <c r="P12" s="28"/>
      <c r="Q12" s="28"/>
    </row>
    <row r="13" spans="1:17" x14ac:dyDescent="0.25">
      <c r="A13" s="38"/>
      <c r="B13" s="72" t="s">
        <v>42</v>
      </c>
      <c r="C13" s="39">
        <v>7</v>
      </c>
      <c r="D13" s="39">
        <v>6</v>
      </c>
      <c r="E13" s="39">
        <v>4</v>
      </c>
      <c r="F13" s="33">
        <v>1</v>
      </c>
      <c r="G13" s="35">
        <f>1/F14</f>
        <v>0.33333333333333331</v>
      </c>
      <c r="H13" s="36">
        <f t="shared" si="0"/>
        <v>18.333333333333332</v>
      </c>
      <c r="I13" s="36">
        <f t="shared" si="1"/>
        <v>5.454545454545455E-2</v>
      </c>
      <c r="J13" s="28"/>
      <c r="K13" s="37" t="s">
        <v>42</v>
      </c>
      <c r="L13" s="83" t="s">
        <v>72</v>
      </c>
      <c r="M13" s="100">
        <f t="shared" si="2"/>
        <v>6.2524735232143899E-2</v>
      </c>
      <c r="N13" s="28"/>
      <c r="O13" s="28"/>
      <c r="P13" s="28"/>
      <c r="Q13" s="28"/>
    </row>
    <row r="14" spans="1:17" x14ac:dyDescent="0.25">
      <c r="A14" s="40"/>
      <c r="B14" s="72" t="s">
        <v>43</v>
      </c>
      <c r="C14" s="41">
        <v>9</v>
      </c>
      <c r="D14" s="41">
        <v>8</v>
      </c>
      <c r="E14" s="41">
        <v>6</v>
      </c>
      <c r="F14" s="41">
        <v>3</v>
      </c>
      <c r="G14" s="42">
        <v>1</v>
      </c>
      <c r="H14" s="36">
        <f t="shared" si="0"/>
        <v>27</v>
      </c>
      <c r="I14" s="36">
        <f t="shared" si="1"/>
        <v>3.7037037037037035E-2</v>
      </c>
      <c r="J14" s="28"/>
      <c r="K14" s="37" t="s">
        <v>43</v>
      </c>
      <c r="L14" s="83" t="s">
        <v>0</v>
      </c>
      <c r="M14" s="100">
        <f t="shared" si="2"/>
        <v>3.2989827718404023E-2</v>
      </c>
      <c r="N14" s="28"/>
      <c r="O14" s="28"/>
      <c r="P14" s="28"/>
      <c r="Q14" s="28"/>
    </row>
    <row r="15" spans="1:17" x14ac:dyDescent="0.25">
      <c r="B15" s="43"/>
      <c r="C15" s="44"/>
      <c r="D15" s="44"/>
      <c r="E15" s="44"/>
      <c r="F15" s="44"/>
      <c r="G15" s="44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7" ht="33" customHeight="1" x14ac:dyDescent="0.25">
      <c r="B16" s="208" t="s">
        <v>63</v>
      </c>
      <c r="C16" s="208"/>
      <c r="D16" s="208"/>
      <c r="E16" s="208"/>
      <c r="F16" s="208"/>
      <c r="G16" s="208"/>
      <c r="H16" s="208"/>
      <c r="I16" s="208"/>
      <c r="J16" s="45"/>
      <c r="K16" s="45"/>
      <c r="L16" s="28"/>
      <c r="M16" s="28"/>
      <c r="N16" s="28"/>
      <c r="O16" s="28"/>
      <c r="P16" s="28"/>
      <c r="Q16" s="28"/>
    </row>
    <row r="17" spans="2:17" ht="17.25" customHeight="1" x14ac:dyDescent="0.25">
      <c r="B17" s="46"/>
      <c r="C17" s="46"/>
      <c r="D17" s="46"/>
      <c r="E17" s="46"/>
      <c r="F17" s="46"/>
      <c r="G17" s="46"/>
      <c r="H17" s="46"/>
      <c r="I17" s="46"/>
      <c r="J17" s="28"/>
      <c r="K17" s="28"/>
      <c r="L17" s="28"/>
      <c r="M17" s="28"/>
      <c r="N17" s="28"/>
      <c r="O17" s="28"/>
      <c r="P17" s="28"/>
      <c r="Q17" s="28"/>
    </row>
    <row r="18" spans="2:17" x14ac:dyDescent="0.25">
      <c r="B18" s="209" t="s">
        <v>44</v>
      </c>
      <c r="C18" s="209"/>
      <c r="D18" s="209"/>
      <c r="E18" s="209"/>
      <c r="F18" s="209"/>
      <c r="G18" s="209"/>
      <c r="H18" s="209"/>
      <c r="I18" s="28"/>
      <c r="J18" s="28"/>
      <c r="K18" s="28"/>
      <c r="L18" s="28"/>
      <c r="M18" s="28"/>
      <c r="N18" s="28"/>
      <c r="O18" s="28"/>
      <c r="P18" s="28"/>
      <c r="Q18" s="28"/>
    </row>
    <row r="19" spans="2:17" x14ac:dyDescent="0.25">
      <c r="B19" s="71" t="s">
        <v>34</v>
      </c>
      <c r="C19" s="72" t="str">
        <f>+B10</f>
        <v>A1</v>
      </c>
      <c r="D19" s="72" t="str">
        <f>+B11</f>
        <v>A2</v>
      </c>
      <c r="E19" s="72" t="str">
        <f>+B12</f>
        <v>A3</v>
      </c>
      <c r="F19" s="72" t="str">
        <f>+B13</f>
        <v>A4</v>
      </c>
      <c r="G19" s="72" t="str">
        <f>+B14</f>
        <v>A5</v>
      </c>
      <c r="H19" s="73" t="s">
        <v>35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2:17" x14ac:dyDescent="0.25">
      <c r="B20" s="72" t="str">
        <f>+B10</f>
        <v>A1</v>
      </c>
      <c r="C20" s="47">
        <f>$I$10*C10</f>
        <v>0.49900990099009901</v>
      </c>
      <c r="D20" s="48">
        <f>$I$10*D10</f>
        <v>0.2495049504950495</v>
      </c>
      <c r="E20" s="48">
        <f>$I$10*E10</f>
        <v>0.12475247524752475</v>
      </c>
      <c r="F20" s="48">
        <f>$I$10*F10</f>
        <v>7.1287128712871281E-2</v>
      </c>
      <c r="G20" s="48">
        <f>$I$10*G10</f>
        <v>5.5445544554455439E-2</v>
      </c>
      <c r="H20" s="36">
        <f>SUM(C20:G20)</f>
        <v>1</v>
      </c>
      <c r="I20" s="28"/>
      <c r="J20" s="28"/>
      <c r="K20" s="28"/>
      <c r="L20" s="28"/>
      <c r="M20" s="28"/>
      <c r="N20" s="28"/>
      <c r="O20" s="28"/>
      <c r="P20" s="28"/>
      <c r="Q20" s="28"/>
    </row>
    <row r="21" spans="2:17" x14ac:dyDescent="0.25">
      <c r="B21" s="72" t="str">
        <f>+B11</f>
        <v>A2</v>
      </c>
      <c r="C21" s="47">
        <f>$I$11*C11</f>
        <v>0.55172413793103448</v>
      </c>
      <c r="D21" s="48">
        <f>$I$11*D11</f>
        <v>0.27586206896551724</v>
      </c>
      <c r="E21" s="48">
        <f>$I$11*E11</f>
        <v>9.1954022988505746E-2</v>
      </c>
      <c r="F21" s="48">
        <f>$I$11*F11</f>
        <v>4.5977011494252873E-2</v>
      </c>
      <c r="G21" s="48">
        <f>$I$11*G11</f>
        <v>3.4482758620689655E-2</v>
      </c>
      <c r="H21" s="36">
        <f>SUM(C21:G21)</f>
        <v>0.99999999999999989</v>
      </c>
      <c r="I21" s="28"/>
      <c r="J21" s="28"/>
      <c r="K21" s="28"/>
      <c r="L21" s="28"/>
      <c r="M21" s="28"/>
      <c r="N21" s="28"/>
      <c r="O21" s="28"/>
      <c r="P21" s="28"/>
      <c r="Q21" s="28"/>
    </row>
    <row r="22" spans="2:17" x14ac:dyDescent="0.25">
      <c r="B22" s="72" t="str">
        <f>+B12</f>
        <v>A3</v>
      </c>
      <c r="C22" s="47">
        <f>$I$12*C12</f>
        <v>0.47524752475247528</v>
      </c>
      <c r="D22" s="48">
        <f>$I$12*D12</f>
        <v>0.35643564356435647</v>
      </c>
      <c r="E22" s="48">
        <f>$I$12*E12</f>
        <v>0.11881188118811882</v>
      </c>
      <c r="F22" s="48">
        <f>$I$12*F12</f>
        <v>2.9702970297029705E-2</v>
      </c>
      <c r="G22" s="48">
        <f>$I$12*G12</f>
        <v>1.9801980198019802E-2</v>
      </c>
      <c r="H22" s="36">
        <f t="shared" ref="H22:H23" si="3">SUM(C22:G22)</f>
        <v>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2:17" x14ac:dyDescent="0.25">
      <c r="B23" s="72" t="str">
        <f>+B13</f>
        <v>A4</v>
      </c>
      <c r="C23" s="47">
        <f>$I$13*C13</f>
        <v>0.38181818181818183</v>
      </c>
      <c r="D23" s="48">
        <f>$I$13*D13</f>
        <v>0.32727272727272727</v>
      </c>
      <c r="E23" s="48">
        <f>$I$13*E13</f>
        <v>0.2181818181818182</v>
      </c>
      <c r="F23" s="48">
        <f>$I$13*F13</f>
        <v>5.454545454545455E-2</v>
      </c>
      <c r="G23" s="48">
        <f>$I$13*G13</f>
        <v>1.8181818181818181E-2</v>
      </c>
      <c r="H23" s="36">
        <f t="shared" si="3"/>
        <v>1</v>
      </c>
      <c r="I23" s="28"/>
      <c r="J23" s="28"/>
      <c r="K23" s="28"/>
      <c r="L23" s="28"/>
      <c r="M23" s="28"/>
      <c r="N23" s="28"/>
      <c r="O23" s="28"/>
      <c r="P23" s="28"/>
      <c r="Q23" s="28"/>
    </row>
    <row r="24" spans="2:17" x14ac:dyDescent="0.25">
      <c r="B24" s="74" t="str">
        <f>+B14</f>
        <v>A5</v>
      </c>
      <c r="C24" s="47">
        <f>$I$14*C14</f>
        <v>0.33333333333333331</v>
      </c>
      <c r="D24" s="48">
        <f>$I$14*D14</f>
        <v>0.29629629629629628</v>
      </c>
      <c r="E24" s="48">
        <f>$I$14*E14</f>
        <v>0.22222222222222221</v>
      </c>
      <c r="F24" s="48">
        <f>$I$14*F14</f>
        <v>0.1111111111111111</v>
      </c>
      <c r="G24" s="48">
        <f>$I$14*G14</f>
        <v>3.7037037037037035E-2</v>
      </c>
      <c r="H24" s="36">
        <f>SUM(C24:G24)</f>
        <v>0.99999999999999978</v>
      </c>
      <c r="I24" s="28"/>
      <c r="J24" s="28"/>
      <c r="K24" s="28"/>
      <c r="L24" s="28"/>
      <c r="M24" s="28"/>
      <c r="N24" s="28"/>
      <c r="O24" s="28"/>
      <c r="P24" s="28"/>
      <c r="Q24" s="28"/>
    </row>
    <row r="25" spans="2:17" ht="25.5" x14ac:dyDescent="0.25">
      <c r="B25" s="75" t="s">
        <v>45</v>
      </c>
      <c r="C25" s="36">
        <f>SUM(C20:C24)/5</f>
        <v>0.44822661576502476</v>
      </c>
      <c r="D25" s="36">
        <f t="shared" ref="D25:G25" si="4">SUM(D20:D24)/5</f>
        <v>0.30107433731878935</v>
      </c>
      <c r="E25" s="36">
        <f t="shared" si="4"/>
        <v>0.15518448396563794</v>
      </c>
      <c r="F25" s="36">
        <f t="shared" si="4"/>
        <v>6.2524735232143899E-2</v>
      </c>
      <c r="G25" s="36">
        <f t="shared" si="4"/>
        <v>3.2989827718404023E-2</v>
      </c>
      <c r="H25" s="36">
        <f>SUM(C25:G25)</f>
        <v>1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2:17" x14ac:dyDescent="0.25">
      <c r="B26" s="49"/>
      <c r="C26" s="48"/>
      <c r="D26" s="48"/>
      <c r="E26" s="48"/>
      <c r="F26" s="48"/>
      <c r="G26" s="48"/>
      <c r="H26" s="48"/>
      <c r="I26" s="28"/>
      <c r="J26" s="28"/>
      <c r="K26" s="28"/>
      <c r="L26" s="28"/>
      <c r="M26" s="28"/>
      <c r="N26" s="28"/>
      <c r="O26" s="28"/>
      <c r="P26" s="28"/>
      <c r="Q26" s="28"/>
    </row>
    <row r="27" spans="2:17" ht="15.75" customHeight="1" x14ac:dyDescent="0.25">
      <c r="B27" s="210" t="s">
        <v>64</v>
      </c>
      <c r="C27" s="210"/>
      <c r="D27" s="210"/>
      <c r="E27" s="210"/>
      <c r="F27" s="210"/>
      <c r="G27" s="210"/>
      <c r="H27" s="210"/>
      <c r="I27" s="28"/>
      <c r="J27" s="28"/>
      <c r="K27" s="28"/>
      <c r="L27" s="28"/>
      <c r="M27" s="28"/>
      <c r="N27" s="28"/>
      <c r="O27" s="28"/>
      <c r="P27" s="28"/>
      <c r="Q27" s="28"/>
    </row>
    <row r="28" spans="2:17" ht="29.25" customHeight="1" x14ac:dyDescent="0.25">
      <c r="B28" s="68" t="s">
        <v>34</v>
      </c>
      <c r="C28" s="76" t="s">
        <v>47</v>
      </c>
      <c r="E28" s="50"/>
      <c r="F28" s="50"/>
      <c r="G28" s="50"/>
      <c r="H28" s="50"/>
      <c r="I28" s="28"/>
      <c r="J28" s="28"/>
      <c r="K28" s="28"/>
      <c r="L28" s="28"/>
      <c r="M28" s="28"/>
      <c r="N28" s="28"/>
      <c r="O28" s="28"/>
      <c r="P28" s="28"/>
      <c r="Q28" s="28"/>
    </row>
    <row r="29" spans="2:17" ht="20.100000000000001" customHeight="1" x14ac:dyDescent="0.25">
      <c r="B29" s="81" t="s">
        <v>39</v>
      </c>
      <c r="C29" s="97">
        <f>C25</f>
        <v>0.44822661576502476</v>
      </c>
      <c r="E29" s="80"/>
      <c r="F29" s="79"/>
      <c r="G29" s="79"/>
      <c r="H29" s="79"/>
      <c r="I29" s="79"/>
      <c r="J29" s="28"/>
      <c r="K29" s="28"/>
      <c r="L29" s="28"/>
      <c r="M29" s="28"/>
      <c r="N29" s="28"/>
      <c r="O29" s="28"/>
      <c r="P29" s="28"/>
      <c r="Q29" s="28"/>
    </row>
    <row r="30" spans="2:17" ht="20.100000000000001" customHeight="1" x14ac:dyDescent="0.25">
      <c r="B30" s="81" t="s">
        <v>40</v>
      </c>
      <c r="C30" s="97">
        <f>D25</f>
        <v>0.30107433731878935</v>
      </c>
      <c r="E30" s="80"/>
      <c r="F30" s="79"/>
      <c r="G30" s="79"/>
      <c r="H30" s="79"/>
      <c r="I30" s="79"/>
      <c r="J30" s="28"/>
      <c r="K30" s="28"/>
      <c r="L30" s="28"/>
      <c r="M30" s="28"/>
      <c r="N30" s="28"/>
      <c r="O30" s="28"/>
      <c r="P30" s="28"/>
      <c r="Q30" s="28"/>
    </row>
    <row r="31" spans="2:17" x14ac:dyDescent="0.25">
      <c r="B31" s="81" t="s">
        <v>41</v>
      </c>
      <c r="C31" s="97">
        <f>E25</f>
        <v>0.15518448396563794</v>
      </c>
      <c r="E31" s="80"/>
      <c r="F31" s="79"/>
      <c r="G31" s="79"/>
      <c r="H31" s="79"/>
      <c r="I31" s="79"/>
      <c r="J31" s="28"/>
      <c r="K31" s="28"/>
      <c r="L31" s="28"/>
      <c r="M31" s="28"/>
      <c r="N31" s="28"/>
      <c r="O31" s="28"/>
      <c r="P31" s="28"/>
      <c r="Q31" s="28"/>
    </row>
    <row r="32" spans="2:17" x14ac:dyDescent="0.25">
      <c r="B32" s="81" t="s">
        <v>42</v>
      </c>
      <c r="C32" s="97">
        <f>F25</f>
        <v>6.2524735232143899E-2</v>
      </c>
      <c r="E32" s="80"/>
      <c r="F32" s="79"/>
      <c r="G32" s="79"/>
      <c r="H32" s="79"/>
      <c r="I32" s="79"/>
      <c r="J32" s="28"/>
      <c r="K32" s="28"/>
      <c r="L32" s="28"/>
      <c r="M32" s="28"/>
      <c r="N32" s="28"/>
      <c r="O32" s="28"/>
      <c r="P32" s="28"/>
      <c r="Q32" s="28"/>
    </row>
    <row r="33" spans="2:17" x14ac:dyDescent="0.25">
      <c r="B33" s="82" t="s">
        <v>43</v>
      </c>
      <c r="C33" s="101">
        <f>G25</f>
        <v>3.2989827718404023E-2</v>
      </c>
      <c r="E33" s="80"/>
      <c r="F33" s="79"/>
      <c r="G33" s="79"/>
      <c r="H33" s="79"/>
      <c r="I33" s="79"/>
      <c r="J33" s="28"/>
      <c r="K33" s="28"/>
      <c r="L33" s="28"/>
      <c r="M33" s="28"/>
      <c r="N33" s="28"/>
      <c r="O33" s="28"/>
      <c r="P33" s="28"/>
      <c r="Q33" s="28"/>
    </row>
    <row r="34" spans="2:17" x14ac:dyDescent="0.25">
      <c r="B34" s="49"/>
      <c r="C34" s="48"/>
      <c r="D34" s="48"/>
      <c r="E34" s="48"/>
      <c r="F34" s="48"/>
      <c r="G34" s="48"/>
      <c r="H34" s="48"/>
      <c r="I34" s="28"/>
      <c r="J34" s="28"/>
      <c r="K34" s="28"/>
      <c r="L34" s="28"/>
      <c r="M34" s="28"/>
      <c r="N34" s="28"/>
      <c r="O34" s="28"/>
      <c r="P34" s="28"/>
      <c r="Q34" s="28"/>
    </row>
    <row r="35" spans="2:17" ht="42.75" customHeight="1" x14ac:dyDescent="0.25">
      <c r="B35" s="208" t="s">
        <v>65</v>
      </c>
      <c r="C35" s="208"/>
      <c r="D35" s="208"/>
      <c r="E35" s="208"/>
      <c r="F35" s="208"/>
      <c r="G35" s="208"/>
      <c r="H35" s="208"/>
      <c r="I35" s="208"/>
      <c r="J35" s="31"/>
      <c r="K35" s="31"/>
      <c r="L35" s="28"/>
      <c r="M35" s="28"/>
      <c r="N35" s="28"/>
      <c r="O35" s="28"/>
      <c r="P35" s="28"/>
      <c r="Q35" s="28"/>
    </row>
    <row r="36" spans="2:17" ht="15.75" customHeight="1" x14ac:dyDescent="0.25">
      <c r="B36" s="46"/>
      <c r="C36" s="46"/>
      <c r="D36" s="46"/>
      <c r="E36" s="46"/>
      <c r="F36" s="46"/>
      <c r="G36" s="46"/>
      <c r="H36" s="46"/>
      <c r="I36" s="46"/>
      <c r="J36" s="28"/>
      <c r="K36" s="28"/>
      <c r="L36" s="28"/>
      <c r="M36" s="28"/>
      <c r="N36" s="28"/>
      <c r="O36" s="28"/>
      <c r="P36" s="28"/>
      <c r="Q36" s="28"/>
    </row>
    <row r="37" spans="2:17" ht="18.75" customHeight="1" x14ac:dyDescent="0.25">
      <c r="B37" s="28"/>
      <c r="C37" s="204" t="s">
        <v>48</v>
      </c>
      <c r="D37" s="204"/>
      <c r="E37" s="204"/>
      <c r="F37" s="204"/>
      <c r="G37" s="204"/>
      <c r="H37" s="51"/>
      <c r="I37" s="46"/>
      <c r="J37" s="28"/>
      <c r="K37" s="28"/>
      <c r="L37" s="28"/>
      <c r="M37" s="28"/>
      <c r="N37" s="28"/>
      <c r="O37" s="28"/>
      <c r="P37" s="28"/>
      <c r="Q37" s="28"/>
    </row>
    <row r="38" spans="2:17" ht="24.75" customHeight="1" x14ac:dyDescent="0.25">
      <c r="B38" s="28"/>
      <c r="C38" s="213" t="s">
        <v>49</v>
      </c>
      <c r="D38" s="213"/>
      <c r="E38" s="213"/>
      <c r="F38" s="213"/>
      <c r="G38" s="214"/>
      <c r="H38" s="52"/>
      <c r="I38" s="28"/>
      <c r="J38" s="28"/>
      <c r="K38" s="28"/>
      <c r="L38" s="28"/>
      <c r="M38" s="28"/>
      <c r="N38" s="28"/>
      <c r="O38" s="28"/>
      <c r="P38" s="28"/>
      <c r="Q38" s="28"/>
    </row>
    <row r="39" spans="2:17" x14ac:dyDescent="0.25">
      <c r="B39" s="28"/>
      <c r="C39" s="53">
        <f>C$25*C$10</f>
        <v>0.44822661576502476</v>
      </c>
      <c r="D39" s="54">
        <f>$C$25*D$10</f>
        <v>0.22411330788251238</v>
      </c>
      <c r="E39" s="54">
        <f>$C$25*E$10</f>
        <v>0.11205665394125619</v>
      </c>
      <c r="F39" s="54">
        <f>$C$25*F$10</f>
        <v>6.4032373680717819E-2</v>
      </c>
      <c r="G39" s="55">
        <f>$C$25*G$10</f>
        <v>4.980295730722497E-2</v>
      </c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2:17" x14ac:dyDescent="0.25">
      <c r="B40" s="28"/>
      <c r="C40" s="47">
        <f>$D25*C$11</f>
        <v>0.60214867463757871</v>
      </c>
      <c r="D40" s="48">
        <f t="shared" ref="D40:G40" si="5">$D25*D$11</f>
        <v>0.30107433731878935</v>
      </c>
      <c r="E40" s="48">
        <f t="shared" si="5"/>
        <v>0.10035811243959644</v>
      </c>
      <c r="F40" s="48">
        <f t="shared" si="5"/>
        <v>5.0179056219798221E-2</v>
      </c>
      <c r="G40" s="56">
        <f t="shared" si="5"/>
        <v>3.7634292164848669E-2</v>
      </c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2:17" x14ac:dyDescent="0.25">
      <c r="B41" s="28"/>
      <c r="C41" s="47">
        <f>$E25*C$12</f>
        <v>0.62073793586255177</v>
      </c>
      <c r="D41" s="48">
        <f t="shared" ref="D41:G41" si="6">$E25*D$12</f>
        <v>0.46555345189691383</v>
      </c>
      <c r="E41" s="48">
        <f t="shared" si="6"/>
        <v>0.15518448396563794</v>
      </c>
      <c r="F41" s="48">
        <f t="shared" si="6"/>
        <v>3.8796120991409486E-2</v>
      </c>
      <c r="G41" s="56">
        <f t="shared" si="6"/>
        <v>2.5864080660939655E-2</v>
      </c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2:17" x14ac:dyDescent="0.25">
      <c r="B42" s="28"/>
      <c r="C42" s="47">
        <f>$F25*C$13</f>
        <v>0.43767314662500728</v>
      </c>
      <c r="D42" s="48">
        <f t="shared" ref="D42:G42" si="7">$F25*D$13</f>
        <v>0.37514841139286337</v>
      </c>
      <c r="E42" s="48">
        <f t="shared" si="7"/>
        <v>0.2500989409285756</v>
      </c>
      <c r="F42" s="48">
        <f t="shared" si="7"/>
        <v>6.2524735232143899E-2</v>
      </c>
      <c r="G42" s="56">
        <f t="shared" si="7"/>
        <v>2.0841578410714632E-2</v>
      </c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2:17" x14ac:dyDescent="0.25">
      <c r="B43" s="28"/>
      <c r="C43" s="47">
        <f>$G25*C$14</f>
        <v>0.29690844946563621</v>
      </c>
      <c r="D43" s="48">
        <f t="shared" ref="D43:G43" si="8">$G25*D$14</f>
        <v>0.26391862174723218</v>
      </c>
      <c r="E43" s="48">
        <f t="shared" si="8"/>
        <v>0.19793896631042412</v>
      </c>
      <c r="F43" s="48">
        <f t="shared" si="8"/>
        <v>9.8969483155212062E-2</v>
      </c>
      <c r="G43" s="56">
        <f t="shared" si="8"/>
        <v>3.2989827718404023E-2</v>
      </c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2:17" ht="25.5" customHeight="1" x14ac:dyDescent="0.25">
      <c r="B44" s="75" t="s">
        <v>50</v>
      </c>
      <c r="C44" s="36">
        <f>SUM(C39:C43)</f>
        <v>2.405694822355799</v>
      </c>
      <c r="D44" s="36">
        <f>SUM(D39:D43)</f>
        <v>1.6298081302383112</v>
      </c>
      <c r="E44" s="36">
        <f>SUM(E39:E43)</f>
        <v>0.81563715758549016</v>
      </c>
      <c r="F44" s="36">
        <f>SUM(F39:F43)</f>
        <v>0.31450176927928153</v>
      </c>
      <c r="G44" s="36">
        <f>SUM(G39:G43)</f>
        <v>0.16713273626213196</v>
      </c>
      <c r="H44" s="48"/>
      <c r="I44" s="28"/>
      <c r="J44" s="28"/>
      <c r="K44" s="28"/>
      <c r="L44" s="28"/>
      <c r="M44" s="28"/>
      <c r="N44" s="28"/>
      <c r="O44" s="28"/>
      <c r="P44" s="28"/>
      <c r="Q44" s="28"/>
    </row>
    <row r="45" spans="2:17" ht="15.75" customHeight="1" x14ac:dyDescent="0.25">
      <c r="B45" s="28"/>
      <c r="C45" s="57"/>
      <c r="D45" s="57"/>
      <c r="E45" s="57"/>
      <c r="F45" s="57"/>
      <c r="I45" s="28"/>
      <c r="J45" s="28"/>
      <c r="K45" s="28"/>
      <c r="L45" s="28"/>
      <c r="M45" s="28"/>
      <c r="N45" s="28"/>
      <c r="O45" s="28"/>
      <c r="P45" s="28"/>
      <c r="Q45" s="28"/>
    </row>
    <row r="46" spans="2:17" x14ac:dyDescent="0.25">
      <c r="B46" s="28"/>
      <c r="C46" s="215" t="s">
        <v>51</v>
      </c>
      <c r="D46" s="215"/>
      <c r="E46" s="215"/>
      <c r="F46" s="215"/>
      <c r="G46" s="215"/>
      <c r="I46" s="28"/>
      <c r="J46" s="28"/>
      <c r="K46" s="28"/>
      <c r="L46" s="28"/>
      <c r="M46" s="28"/>
      <c r="N46" s="28"/>
      <c r="O46" s="28"/>
      <c r="P46" s="28"/>
      <c r="Q46" s="28"/>
    </row>
    <row r="47" spans="2:17" x14ac:dyDescent="0.25">
      <c r="C47" s="216" t="s">
        <v>52</v>
      </c>
      <c r="D47" s="216"/>
      <c r="E47" s="216"/>
      <c r="F47" s="216"/>
      <c r="G47" s="216"/>
      <c r="H47" s="68" t="s">
        <v>35</v>
      </c>
      <c r="I47" s="68" t="s">
        <v>53</v>
      </c>
      <c r="J47" s="28"/>
      <c r="K47" s="28"/>
      <c r="L47" s="28"/>
      <c r="M47" s="28"/>
      <c r="N47" s="28"/>
      <c r="O47" s="28"/>
      <c r="P47" s="28"/>
      <c r="Q47" s="28"/>
    </row>
    <row r="48" spans="2:17" ht="22.5" x14ac:dyDescent="0.25">
      <c r="B48" s="76" t="s">
        <v>54</v>
      </c>
      <c r="C48" s="58">
        <f>C44/C$25</f>
        <v>5.3671396069370054</v>
      </c>
      <c r="D48" s="59">
        <f>D44/D25</f>
        <v>5.4133080379833443</v>
      </c>
      <c r="E48" s="59">
        <f>E44/E25</f>
        <v>5.2559195142608095</v>
      </c>
      <c r="F48" s="59">
        <f>F44/F25</f>
        <v>5.0300376021040147</v>
      </c>
      <c r="G48" s="60">
        <f>G44/G25</f>
        <v>5.0661900295069948</v>
      </c>
      <c r="H48" s="61">
        <f>SUM(C48:G48)</f>
        <v>26.132594790792172</v>
      </c>
      <c r="I48" s="36">
        <f>H48/5</f>
        <v>5.2265189581584348</v>
      </c>
      <c r="J48" s="28"/>
      <c r="K48" s="28"/>
      <c r="L48" s="28"/>
      <c r="M48" s="28"/>
      <c r="N48" s="28"/>
      <c r="O48" s="28"/>
      <c r="P48" s="28"/>
      <c r="Q48" s="28"/>
    </row>
    <row r="49" spans="2:17" x14ac:dyDescent="0.25">
      <c r="B49" s="28"/>
      <c r="C49" s="28"/>
      <c r="D49" s="28"/>
      <c r="E49" s="28"/>
      <c r="F49" s="28"/>
      <c r="G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2:17" x14ac:dyDescent="0.25">
      <c r="B50" s="217" t="s">
        <v>55</v>
      </c>
      <c r="C50" s="218"/>
      <c r="D50" s="218"/>
      <c r="E50" s="218"/>
      <c r="F50" s="218"/>
      <c r="G50" s="218"/>
      <c r="H50" s="77" t="s">
        <v>56</v>
      </c>
      <c r="I50" s="62">
        <f>(I48-5)/4</f>
        <v>5.6629739539608703E-2</v>
      </c>
      <c r="J50" s="28"/>
      <c r="K50" s="28"/>
      <c r="L50" s="28"/>
      <c r="M50" s="28"/>
      <c r="N50" s="28"/>
      <c r="O50" s="28"/>
      <c r="P50" s="28"/>
      <c r="Q50" s="28"/>
    </row>
    <row r="51" spans="2:17" x14ac:dyDescent="0.25">
      <c r="B51" s="219" t="s">
        <v>57</v>
      </c>
      <c r="C51" s="220"/>
      <c r="D51" s="220"/>
      <c r="E51" s="220"/>
      <c r="F51" s="220"/>
      <c r="G51" s="220"/>
      <c r="H51" s="78" t="s">
        <v>58</v>
      </c>
      <c r="I51" s="63">
        <f>I50/1.115</f>
        <v>5.0789004071397942E-2</v>
      </c>
      <c r="J51" s="28"/>
      <c r="K51" s="28"/>
      <c r="L51" s="28"/>
      <c r="M51" s="28"/>
      <c r="N51" s="28"/>
      <c r="O51" s="28"/>
      <c r="P51" s="28"/>
      <c r="Q51" s="28"/>
    </row>
    <row r="52" spans="2:17" x14ac:dyDescent="0.25">
      <c r="B52" s="28"/>
      <c r="C52" s="48"/>
      <c r="D52" s="28"/>
      <c r="E52" s="28"/>
      <c r="F52" s="28"/>
      <c r="G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2:17" ht="30" customHeight="1" x14ac:dyDescent="0.25">
      <c r="B53" s="211" t="s">
        <v>59</v>
      </c>
      <c r="C53" s="211"/>
      <c r="D53" s="211"/>
      <c r="E53" s="211"/>
      <c r="F53" s="211"/>
      <c r="G53" s="211"/>
      <c r="H53" s="211"/>
      <c r="I53" s="211"/>
      <c r="J53" s="28"/>
      <c r="K53" s="28"/>
      <c r="L53" s="28"/>
      <c r="M53" s="28"/>
      <c r="N53" s="28"/>
      <c r="O53" s="28"/>
      <c r="P53" s="28"/>
      <c r="Q53" s="28"/>
    </row>
    <row r="54" spans="2:17" ht="30" customHeight="1" x14ac:dyDescent="0.25">
      <c r="B54" s="211" t="s">
        <v>60</v>
      </c>
      <c r="C54" s="211"/>
      <c r="D54" s="211"/>
      <c r="E54" s="211"/>
      <c r="F54" s="211"/>
      <c r="G54" s="211"/>
      <c r="H54" s="211"/>
      <c r="I54" s="211"/>
      <c r="J54" s="28"/>
      <c r="K54" s="28"/>
      <c r="L54" s="28"/>
      <c r="M54" s="28"/>
      <c r="N54" s="28"/>
      <c r="O54" s="28"/>
      <c r="P54" s="28"/>
      <c r="Q54" s="28"/>
    </row>
    <row r="55" spans="2:17" x14ac:dyDescent="0.25">
      <c r="I55" s="28"/>
      <c r="J55" s="28"/>
      <c r="K55" s="28"/>
      <c r="L55" s="28"/>
      <c r="M55" s="28"/>
      <c r="N55" s="28"/>
      <c r="O55" s="28"/>
      <c r="P55" s="28"/>
      <c r="Q55" s="28"/>
    </row>
    <row r="56" spans="2:17" x14ac:dyDescent="0.25">
      <c r="I56" s="28"/>
      <c r="J56" s="212"/>
      <c r="K56" s="212"/>
      <c r="L56" s="212"/>
      <c r="M56" s="212"/>
      <c r="N56" s="212"/>
      <c r="O56" s="212"/>
      <c r="P56" s="212"/>
      <c r="Q56" s="212"/>
    </row>
    <row r="57" spans="2:17" ht="15.75" customHeight="1" x14ac:dyDescent="0.25">
      <c r="B57" s="64"/>
      <c r="C57" s="64"/>
      <c r="D57" s="64"/>
      <c r="E57" s="65"/>
      <c r="F57" s="66"/>
      <c r="G57" s="66"/>
      <c r="H57" s="67"/>
      <c r="I57" s="67"/>
      <c r="J57" s="67"/>
      <c r="K57" s="67"/>
      <c r="L57" s="67"/>
      <c r="M57" s="67"/>
      <c r="N57" s="67"/>
      <c r="O57" s="67"/>
    </row>
    <row r="58" spans="2:17" ht="15.75" customHeight="1" x14ac:dyDescent="0.25">
      <c r="B58" s="64"/>
      <c r="C58" s="64"/>
      <c r="D58" s="64"/>
      <c r="E58" s="65"/>
      <c r="F58" s="66"/>
      <c r="G58" s="66"/>
      <c r="H58" s="67"/>
      <c r="I58" s="67"/>
      <c r="J58" s="67"/>
      <c r="K58" s="67"/>
      <c r="L58" s="67"/>
      <c r="M58" s="67"/>
      <c r="N58" s="67"/>
      <c r="O58" s="67"/>
    </row>
    <row r="59" spans="2:17" x14ac:dyDescent="0.25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</row>
    <row r="60" spans="2:17" x14ac:dyDescent="0.25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</row>
    <row r="61" spans="2:17" x14ac:dyDescent="0.25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2:17" x14ac:dyDescent="0.25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</row>
    <row r="63" spans="2:17" x14ac:dyDescent="0.2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</row>
    <row r="64" spans="2:17" x14ac:dyDescent="0.25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</row>
    <row r="65" spans="2:17" x14ac:dyDescent="0.2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</row>
    <row r="66" spans="2:17" x14ac:dyDescent="0.2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</row>
    <row r="67" spans="2:17" x14ac:dyDescent="0.2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</row>
    <row r="68" spans="2:17" x14ac:dyDescent="0.2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</row>
    <row r="69" spans="2:17" x14ac:dyDescent="0.2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</row>
    <row r="70" spans="2:17" x14ac:dyDescent="0.2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</row>
    <row r="71" spans="2:17" x14ac:dyDescent="0.2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</row>
    <row r="72" spans="2:17" x14ac:dyDescent="0.2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</row>
    <row r="73" spans="2:17" x14ac:dyDescent="0.2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</row>
    <row r="74" spans="2:17" x14ac:dyDescent="0.2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</row>
    <row r="75" spans="2:17" x14ac:dyDescent="0.2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</row>
    <row r="76" spans="2:17" x14ac:dyDescent="0.2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</row>
    <row r="77" spans="2:17" x14ac:dyDescent="0.2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</row>
    <row r="78" spans="2:17" x14ac:dyDescent="0.2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</row>
    <row r="79" spans="2:17" x14ac:dyDescent="0.2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</row>
    <row r="80" spans="2:17" x14ac:dyDescent="0.2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</row>
    <row r="81" spans="2:17" x14ac:dyDescent="0.2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</row>
    <row r="82" spans="2:17" x14ac:dyDescent="0.2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</row>
    <row r="83" spans="2:17" x14ac:dyDescent="0.2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</row>
    <row r="84" spans="2:17" x14ac:dyDescent="0.25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</row>
    <row r="85" spans="2:17" x14ac:dyDescent="0.25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</row>
    <row r="86" spans="2:17" x14ac:dyDescent="0.25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</row>
    <row r="87" spans="2:17" x14ac:dyDescent="0.25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</row>
    <row r="88" spans="2:17" x14ac:dyDescent="0.25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</row>
    <row r="89" spans="2:17" x14ac:dyDescent="0.25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</row>
    <row r="90" spans="2:17" x14ac:dyDescent="0.2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</row>
    <row r="91" spans="2:17" x14ac:dyDescent="0.25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</row>
    <row r="92" spans="2:17" x14ac:dyDescent="0.25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</row>
    <row r="93" spans="2:17" x14ac:dyDescent="0.25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</row>
    <row r="94" spans="2:17" x14ac:dyDescent="0.25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2:17" x14ac:dyDescent="0.25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</row>
    <row r="96" spans="2:17" x14ac:dyDescent="0.25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</row>
    <row r="97" spans="2:17" x14ac:dyDescent="0.25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2:17" x14ac:dyDescent="0.25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</row>
    <row r="99" spans="2:17" x14ac:dyDescent="0.25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</row>
    <row r="100" spans="2:17" x14ac:dyDescent="0.25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2:17" x14ac:dyDescent="0.25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</row>
    <row r="102" spans="2:17" x14ac:dyDescent="0.25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</row>
    <row r="103" spans="2:17" x14ac:dyDescent="0.25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</row>
    <row r="104" spans="2:17" x14ac:dyDescent="0.25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</row>
    <row r="105" spans="2:17" x14ac:dyDescent="0.25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</row>
    <row r="106" spans="2:17" x14ac:dyDescent="0.25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</row>
    <row r="107" spans="2:17" x14ac:dyDescent="0.25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</row>
    <row r="108" spans="2:17" x14ac:dyDescent="0.25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</row>
    <row r="109" spans="2:17" x14ac:dyDescent="0.25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</row>
    <row r="110" spans="2:17" x14ac:dyDescent="0.25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</row>
    <row r="111" spans="2:17" x14ac:dyDescent="0.25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</row>
    <row r="112" spans="2:17" x14ac:dyDescent="0.25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</row>
    <row r="113" spans="2:17" x14ac:dyDescent="0.25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</row>
    <row r="114" spans="2:17" x14ac:dyDescent="0.25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</row>
    <row r="115" spans="2:17" x14ac:dyDescent="0.25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spans="2:17" x14ac:dyDescent="0.25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</row>
    <row r="117" spans="2:17" x14ac:dyDescent="0.25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</row>
    <row r="118" spans="2:17" x14ac:dyDescent="0.25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</row>
    <row r="119" spans="2:17" x14ac:dyDescent="0.25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</row>
    <row r="120" spans="2:17" x14ac:dyDescent="0.25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</row>
    <row r="121" spans="2:17" x14ac:dyDescent="0.25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</row>
    <row r="122" spans="2:17" x14ac:dyDescent="0.25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</row>
    <row r="123" spans="2:17" x14ac:dyDescent="0.25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</row>
    <row r="124" spans="2:17" x14ac:dyDescent="0.25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</row>
    <row r="125" spans="2:17" x14ac:dyDescent="0.25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spans="2:17" x14ac:dyDescent="0.25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</row>
    <row r="127" spans="2:17" x14ac:dyDescent="0.25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</row>
    <row r="128" spans="2:17" x14ac:dyDescent="0.25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</row>
    <row r="129" spans="2:17" x14ac:dyDescent="0.25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</row>
    <row r="130" spans="2:17" x14ac:dyDescent="0.25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</row>
    <row r="131" spans="2:17" x14ac:dyDescent="0.25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</row>
    <row r="132" spans="2:17" x14ac:dyDescent="0.25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</row>
    <row r="133" spans="2:17" x14ac:dyDescent="0.25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</row>
    <row r="134" spans="2:17" x14ac:dyDescent="0.25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</row>
    <row r="135" spans="2:17" x14ac:dyDescent="0.25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</row>
    <row r="136" spans="2:17" x14ac:dyDescent="0.25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</row>
    <row r="137" spans="2:17" x14ac:dyDescent="0.25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</row>
    <row r="138" spans="2:17" x14ac:dyDescent="0.25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</row>
    <row r="139" spans="2:17" x14ac:dyDescent="0.25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</row>
    <row r="140" spans="2:17" x14ac:dyDescent="0.25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</row>
    <row r="141" spans="2:17" x14ac:dyDescent="0.25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</row>
    <row r="142" spans="2:17" x14ac:dyDescent="0.25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</row>
    <row r="143" spans="2:17" x14ac:dyDescent="0.25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</row>
    <row r="144" spans="2:17" x14ac:dyDescent="0.25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</row>
    <row r="145" spans="2:17" x14ac:dyDescent="0.25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2:17" x14ac:dyDescent="0.25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</row>
    <row r="147" spans="2:17" x14ac:dyDescent="0.25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</row>
    <row r="148" spans="2:17" x14ac:dyDescent="0.25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</row>
    <row r="149" spans="2:17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</row>
    <row r="150" spans="2:17" x14ac:dyDescent="0.25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</row>
    <row r="151" spans="2:17" x14ac:dyDescent="0.25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</row>
    <row r="152" spans="2:17" x14ac:dyDescent="0.25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</row>
    <row r="153" spans="2:17" x14ac:dyDescent="0.25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</row>
    <row r="154" spans="2:17" x14ac:dyDescent="0.25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</row>
    <row r="155" spans="2:17" x14ac:dyDescent="0.25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</row>
    <row r="156" spans="2:17" x14ac:dyDescent="0.25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</row>
    <row r="157" spans="2:17" x14ac:dyDescent="0.25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</row>
    <row r="158" spans="2:17" x14ac:dyDescent="0.25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</row>
    <row r="159" spans="2:17" x14ac:dyDescent="0.25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</row>
    <row r="160" spans="2:17" x14ac:dyDescent="0.25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</row>
    <row r="161" spans="2:17" x14ac:dyDescent="0.25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</row>
    <row r="162" spans="2:17" x14ac:dyDescent="0.25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</row>
    <row r="163" spans="2:17" x14ac:dyDescent="0.25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</row>
    <row r="164" spans="2:17" x14ac:dyDescent="0.25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</row>
    <row r="165" spans="2:17" x14ac:dyDescent="0.25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</row>
    <row r="166" spans="2:17" x14ac:dyDescent="0.25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</row>
    <row r="167" spans="2:17" x14ac:dyDescent="0.25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</row>
    <row r="168" spans="2:17" x14ac:dyDescent="0.25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</row>
    <row r="169" spans="2:17" x14ac:dyDescent="0.25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</row>
    <row r="170" spans="2:17" x14ac:dyDescent="0.25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</row>
    <row r="171" spans="2:17" x14ac:dyDescent="0.25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</row>
    <row r="172" spans="2:17" x14ac:dyDescent="0.25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</row>
    <row r="173" spans="2:17" x14ac:dyDescent="0.25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</row>
    <row r="174" spans="2:17" x14ac:dyDescent="0.25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</row>
  </sheetData>
  <mergeCells count="20">
    <mergeCell ref="B54:I54"/>
    <mergeCell ref="J56:Q56"/>
    <mergeCell ref="C38:G38"/>
    <mergeCell ref="C46:G46"/>
    <mergeCell ref="C47:G47"/>
    <mergeCell ref="B50:G50"/>
    <mergeCell ref="B51:G51"/>
    <mergeCell ref="B53:I53"/>
    <mergeCell ref="K7:M7"/>
    <mergeCell ref="C37:G37"/>
    <mergeCell ref="B1:H1"/>
    <mergeCell ref="B2:I2"/>
    <mergeCell ref="B3:H3"/>
    <mergeCell ref="B4:I4"/>
    <mergeCell ref="B6:I6"/>
    <mergeCell ref="B8:I8"/>
    <mergeCell ref="B16:I16"/>
    <mergeCell ref="B18:H18"/>
    <mergeCell ref="B27:H27"/>
    <mergeCell ref="B35:I35"/>
  </mergeCells>
  <conditionalFormatting sqref="C29:C33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{491E73B5-95BC-48EE-988B-0F36AC22D622}</x14:id>
        </ext>
      </extLst>
    </cfRule>
  </conditionalFormatting>
  <conditionalFormatting sqref="I51">
    <cfRule type="cellIs" dxfId="9" priority="2" operator="greaterThanOrEqual">
      <formula>0.1</formula>
    </cfRule>
    <cfRule type="cellIs" dxfId="8" priority="3" operator="lessThan">
      <formula>0.1</formula>
    </cfRule>
  </conditionalFormatting>
  <conditionalFormatting sqref="M10:M1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{BC8A5FF0-E81E-446F-B091-D5A1FD95C2DB}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7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91E73B5-95BC-48EE-988B-0F36AC22D6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C29:C33</xm:sqref>
        </x14:conditionalFormatting>
        <x14:conditionalFormatting xmlns:xm="http://schemas.microsoft.com/office/excel/2006/main">
          <x14:cfRule type="dataBar" id="{BC8A5FF0-E81E-446F-B091-D5A1FD95C2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M10:M14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F3228-4876-477E-90B6-0B6C02300EBA}">
  <dimension ref="B2:O47"/>
  <sheetViews>
    <sheetView showGridLines="0" zoomScaleNormal="100" zoomScaleSheetLayoutView="115" workbookViewId="0">
      <selection activeCell="K18" sqref="K18"/>
    </sheetView>
  </sheetViews>
  <sheetFormatPr baseColWidth="10" defaultColWidth="11.42578125" defaultRowHeight="15.75" x14ac:dyDescent="0.25"/>
  <cols>
    <col min="1" max="1" width="5.7109375" style="27" customWidth="1"/>
    <col min="2" max="2" width="13.28515625" style="27" customWidth="1"/>
    <col min="3" max="4" width="11.42578125" style="27"/>
    <col min="5" max="5" width="13.5703125" style="27" customWidth="1"/>
    <col min="6" max="6" width="9.7109375" style="27" customWidth="1"/>
    <col min="7" max="7" width="10.7109375" style="27" customWidth="1"/>
    <col min="8" max="8" width="11.42578125" style="27"/>
    <col min="9" max="9" width="7.7109375" style="27" customWidth="1"/>
    <col min="10" max="10" width="11.42578125" style="27"/>
    <col min="11" max="11" width="27.7109375" style="27" customWidth="1"/>
    <col min="12" max="12" width="16.5703125" style="27" customWidth="1"/>
    <col min="13" max="16384" width="11.42578125" style="27"/>
  </cols>
  <sheetData>
    <row r="2" spans="2:13" ht="23.25" x14ac:dyDescent="0.25">
      <c r="B2" s="206" t="s">
        <v>77</v>
      </c>
      <c r="C2" s="206"/>
      <c r="D2" s="206"/>
      <c r="E2" s="206"/>
      <c r="F2" s="206"/>
      <c r="G2" s="206"/>
      <c r="H2" s="206"/>
      <c r="I2" s="206"/>
      <c r="J2" s="102"/>
    </row>
    <row r="4" spans="2:13" ht="46.5" customHeight="1" x14ac:dyDescent="0.25">
      <c r="B4" s="208" t="s">
        <v>61</v>
      </c>
      <c r="C4" s="208"/>
      <c r="D4" s="208"/>
      <c r="E4" s="208"/>
      <c r="F4" s="208"/>
      <c r="G4" s="208"/>
      <c r="H4" s="208"/>
      <c r="I4" s="208"/>
      <c r="J4" s="67"/>
    </row>
    <row r="5" spans="2:13" x14ac:dyDescent="0.25">
      <c r="B5" s="30"/>
      <c r="C5" s="30"/>
      <c r="D5" s="30"/>
      <c r="E5" s="30"/>
      <c r="F5" s="30"/>
      <c r="G5" s="30"/>
      <c r="H5" s="30"/>
      <c r="I5" s="30"/>
    </row>
    <row r="6" spans="2:13" s="79" customFormat="1" ht="69.95" customHeight="1" x14ac:dyDescent="0.25">
      <c r="B6" s="208" t="s">
        <v>62</v>
      </c>
      <c r="C6" s="208"/>
      <c r="D6" s="208"/>
      <c r="E6" s="208"/>
      <c r="F6" s="208"/>
      <c r="G6" s="208"/>
      <c r="H6" s="208"/>
      <c r="I6" s="208"/>
      <c r="J6" s="103"/>
    </row>
    <row r="7" spans="2:13" x14ac:dyDescent="0.25">
      <c r="J7" s="203" t="s">
        <v>86</v>
      </c>
      <c r="K7" s="203"/>
      <c r="L7" s="203"/>
    </row>
    <row r="8" spans="2:13" x14ac:dyDescent="0.25">
      <c r="B8" s="209" t="s">
        <v>33</v>
      </c>
      <c r="C8" s="209"/>
      <c r="D8" s="209"/>
      <c r="E8" s="209"/>
      <c r="F8" s="209"/>
      <c r="G8" s="209"/>
      <c r="L8" s="28"/>
    </row>
    <row r="9" spans="2:13" x14ac:dyDescent="0.25">
      <c r="B9" s="68" t="s">
        <v>78</v>
      </c>
      <c r="C9" s="70" t="str">
        <f>+B10</f>
        <v>A1</v>
      </c>
      <c r="D9" s="70" t="str">
        <f>+B11</f>
        <v>A2</v>
      </c>
      <c r="E9" s="70" t="str">
        <f>+B12</f>
        <v>A3</v>
      </c>
      <c r="F9" s="68" t="s">
        <v>35</v>
      </c>
      <c r="G9" s="68" t="s">
        <v>36</v>
      </c>
      <c r="J9" s="68" t="s">
        <v>37</v>
      </c>
      <c r="K9" s="68" t="s">
        <v>38</v>
      </c>
      <c r="L9" s="76" t="s">
        <v>47</v>
      </c>
    </row>
    <row r="10" spans="2:13" x14ac:dyDescent="0.25">
      <c r="B10" s="70" t="s">
        <v>39</v>
      </c>
      <c r="C10" s="104">
        <v>1</v>
      </c>
      <c r="D10" s="105">
        <f>1/C11</f>
        <v>0.5</v>
      </c>
      <c r="E10" s="106">
        <f>1/C12</f>
        <v>0.5</v>
      </c>
      <c r="F10" s="107">
        <f>SUM(C10:E10)</f>
        <v>2</v>
      </c>
      <c r="G10" s="108">
        <f>1/F10</f>
        <v>0.5</v>
      </c>
      <c r="J10" s="37" t="s">
        <v>39</v>
      </c>
      <c r="K10" s="83" t="s">
        <v>3</v>
      </c>
      <c r="L10" s="100">
        <f>C25</f>
        <v>0.5</v>
      </c>
      <c r="M10" s="155"/>
    </row>
    <row r="11" spans="2:13" x14ac:dyDescent="0.25">
      <c r="B11" s="70" t="s">
        <v>40</v>
      </c>
      <c r="C11" s="109">
        <v>2</v>
      </c>
      <c r="D11" s="110">
        <v>1</v>
      </c>
      <c r="E11" s="111">
        <f>1/D12</f>
        <v>1</v>
      </c>
      <c r="F11" s="107">
        <f t="shared" ref="F11:F12" si="0">SUM(C11:E11)</f>
        <v>4</v>
      </c>
      <c r="G11" s="108">
        <f t="shared" ref="G11:G12" si="1">1/F11</f>
        <v>0.25</v>
      </c>
      <c r="J11" s="37" t="s">
        <v>40</v>
      </c>
      <c r="K11" s="83" t="s">
        <v>2</v>
      </c>
      <c r="L11" s="100">
        <f>C26</f>
        <v>0.25</v>
      </c>
      <c r="M11" s="155"/>
    </row>
    <row r="12" spans="2:13" ht="15.75" customHeight="1" x14ac:dyDescent="0.25">
      <c r="B12" s="70" t="s">
        <v>41</v>
      </c>
      <c r="C12" s="112">
        <v>2</v>
      </c>
      <c r="D12" s="113">
        <v>1</v>
      </c>
      <c r="E12" s="114">
        <v>1</v>
      </c>
      <c r="F12" s="107">
        <f t="shared" si="0"/>
        <v>4</v>
      </c>
      <c r="G12" s="108">
        <f t="shared" si="1"/>
        <v>0.25</v>
      </c>
      <c r="J12" s="37" t="s">
        <v>41</v>
      </c>
      <c r="K12" s="83" t="s">
        <v>75</v>
      </c>
      <c r="L12" s="100">
        <f>C27</f>
        <v>0.25</v>
      </c>
      <c r="M12" s="155"/>
    </row>
    <row r="14" spans="2:13" ht="32.25" customHeight="1" x14ac:dyDescent="0.25">
      <c r="B14" s="229" t="s">
        <v>84</v>
      </c>
      <c r="C14" s="229"/>
      <c r="D14" s="229"/>
      <c r="E14" s="229"/>
      <c r="F14" s="229"/>
      <c r="G14" s="229"/>
      <c r="H14" s="229"/>
      <c r="I14" s="67"/>
      <c r="J14" s="67"/>
    </row>
    <row r="15" spans="2:13" ht="15.75" customHeight="1" x14ac:dyDescent="0.25">
      <c r="B15" s="115"/>
      <c r="C15" s="116"/>
      <c r="D15" s="116"/>
      <c r="E15" s="116"/>
      <c r="F15" s="116"/>
    </row>
    <row r="16" spans="2:13" x14ac:dyDescent="0.25">
      <c r="B16" s="209" t="s">
        <v>79</v>
      </c>
      <c r="C16" s="209"/>
      <c r="D16" s="209"/>
      <c r="E16" s="209"/>
      <c r="F16" s="209"/>
    </row>
    <row r="17" spans="2:10" x14ac:dyDescent="0.25">
      <c r="B17" s="68" t="s">
        <v>78</v>
      </c>
      <c r="C17" s="146" t="str">
        <f>+B10</f>
        <v>A1</v>
      </c>
      <c r="D17" s="146" t="str">
        <f>+B11</f>
        <v>A2</v>
      </c>
      <c r="E17" s="146" t="str">
        <f>+B12</f>
        <v>A3</v>
      </c>
      <c r="F17" s="147" t="s">
        <v>35</v>
      </c>
    </row>
    <row r="18" spans="2:10" x14ac:dyDescent="0.25">
      <c r="B18" s="75" t="str">
        <f>+B10</f>
        <v>A1</v>
      </c>
      <c r="C18" s="117">
        <f>$G$10*C10</f>
        <v>0.5</v>
      </c>
      <c r="D18" s="118">
        <f t="shared" ref="D18:E18" si="2">$G$10*D10</f>
        <v>0.25</v>
      </c>
      <c r="E18" s="119">
        <f t="shared" si="2"/>
        <v>0.25</v>
      </c>
      <c r="F18" s="120">
        <f>SUM(C18:E18)</f>
        <v>1</v>
      </c>
    </row>
    <row r="19" spans="2:10" x14ac:dyDescent="0.25">
      <c r="B19" s="75" t="str">
        <f>+B11</f>
        <v>A2</v>
      </c>
      <c r="C19" s="121">
        <f>$G$11*C11</f>
        <v>0.5</v>
      </c>
      <c r="D19" s="66">
        <f t="shared" ref="D19:E19" si="3">$G$11*D11</f>
        <v>0.25</v>
      </c>
      <c r="E19" s="122">
        <f t="shared" si="3"/>
        <v>0.25</v>
      </c>
      <c r="F19" s="120">
        <f t="shared" ref="F19:F20" si="4">SUM(C19:E19)</f>
        <v>1</v>
      </c>
    </row>
    <row r="20" spans="2:10" x14ac:dyDescent="0.25">
      <c r="B20" s="75" t="str">
        <f>+B12</f>
        <v>A3</v>
      </c>
      <c r="C20" s="123">
        <f>$G$12*C12</f>
        <v>0.5</v>
      </c>
      <c r="D20" s="124">
        <f t="shared" ref="D20:E20" si="5">$G$12*D12</f>
        <v>0.25</v>
      </c>
      <c r="E20" s="125">
        <f t="shared" si="5"/>
        <v>0.25</v>
      </c>
      <c r="F20" s="120">
        <f t="shared" si="4"/>
        <v>1</v>
      </c>
    </row>
    <row r="21" spans="2:10" ht="25.5" x14ac:dyDescent="0.25">
      <c r="B21" s="70" t="s">
        <v>80</v>
      </c>
      <c r="C21" s="107">
        <f>SUM(C18:C20)/3</f>
        <v>0.5</v>
      </c>
      <c r="D21" s="107">
        <f t="shared" ref="D21:E21" si="6">SUM(D18:D20)/3</f>
        <v>0.25</v>
      </c>
      <c r="E21" s="107">
        <f t="shared" si="6"/>
        <v>0.25</v>
      </c>
      <c r="F21" s="120">
        <f>SUM(C21:E21)</f>
        <v>1</v>
      </c>
      <c r="G21" s="66"/>
    </row>
    <row r="22" spans="2:10" x14ac:dyDescent="0.25">
      <c r="B22" s="66"/>
      <c r="C22" s="66"/>
      <c r="D22" s="66"/>
      <c r="E22" s="66"/>
      <c r="F22" s="66"/>
      <c r="G22" s="66"/>
    </row>
    <row r="23" spans="2:10" x14ac:dyDescent="0.25">
      <c r="B23" s="210" t="s">
        <v>46</v>
      </c>
      <c r="C23" s="210"/>
      <c r="D23" s="210"/>
      <c r="E23" s="210"/>
      <c r="F23" s="210"/>
      <c r="G23" s="126"/>
    </row>
    <row r="24" spans="2:10" ht="22.5" x14ac:dyDescent="0.25">
      <c r="B24" s="68" t="s">
        <v>34</v>
      </c>
      <c r="C24" s="76" t="s">
        <v>47</v>
      </c>
      <c r="D24" s="50"/>
      <c r="E24" s="50"/>
      <c r="F24" s="50"/>
      <c r="G24" s="126"/>
    </row>
    <row r="25" spans="2:10" ht="15.75" customHeight="1" x14ac:dyDescent="0.25">
      <c r="B25" s="144" t="s">
        <v>39</v>
      </c>
      <c r="C25" s="141">
        <f>C21</f>
        <v>0.5</v>
      </c>
      <c r="E25" s="227"/>
      <c r="F25" s="227"/>
      <c r="G25" s="227"/>
    </row>
    <row r="26" spans="2:10" ht="20.100000000000001" customHeight="1" x14ac:dyDescent="0.25">
      <c r="B26" s="144" t="s">
        <v>40</v>
      </c>
      <c r="C26" s="142">
        <f>D21</f>
        <v>0.25</v>
      </c>
      <c r="E26" s="227"/>
      <c r="F26" s="227"/>
      <c r="G26" s="227"/>
    </row>
    <row r="27" spans="2:10" x14ac:dyDescent="0.25">
      <c r="B27" s="145" t="s">
        <v>41</v>
      </c>
      <c r="C27" s="143">
        <f>E21</f>
        <v>0.25</v>
      </c>
      <c r="E27" s="227"/>
      <c r="F27" s="227"/>
      <c r="G27" s="227"/>
    </row>
    <row r="28" spans="2:10" x14ac:dyDescent="0.25">
      <c r="B28" s="66"/>
      <c r="C28" s="66"/>
      <c r="D28" s="66"/>
      <c r="E28" s="66"/>
      <c r="F28" s="66"/>
      <c r="G28" s="66"/>
    </row>
    <row r="29" spans="2:10" s="79" customFormat="1" ht="60" customHeight="1" x14ac:dyDescent="0.25">
      <c r="B29" s="228" t="s">
        <v>85</v>
      </c>
      <c r="C29" s="228"/>
      <c r="D29" s="228"/>
      <c r="E29" s="228"/>
      <c r="F29" s="228"/>
      <c r="G29" s="228"/>
      <c r="H29" s="228"/>
      <c r="I29" s="103"/>
      <c r="J29" s="103"/>
    </row>
    <row r="30" spans="2:10" ht="15.75" customHeight="1" x14ac:dyDescent="0.25">
      <c r="B30" s="127"/>
      <c r="C30" s="127"/>
      <c r="D30" s="127"/>
      <c r="E30" s="127"/>
      <c r="F30" s="127"/>
      <c r="G30" s="127"/>
      <c r="H30" s="127"/>
      <c r="I30" s="127"/>
      <c r="J30" s="127"/>
    </row>
    <row r="31" spans="2:10" x14ac:dyDescent="0.25">
      <c r="C31" s="128" t="s">
        <v>48</v>
      </c>
      <c r="D31" s="128"/>
      <c r="E31" s="128"/>
      <c r="F31" s="129"/>
    </row>
    <row r="32" spans="2:10" ht="35.25" customHeight="1" x14ac:dyDescent="0.25">
      <c r="C32" s="223" t="s">
        <v>49</v>
      </c>
      <c r="D32" s="223"/>
      <c r="E32" s="223"/>
      <c r="F32" s="130"/>
      <c r="G32" s="130"/>
    </row>
    <row r="33" spans="2:15" x14ac:dyDescent="0.25">
      <c r="C33" s="117">
        <f>$C$21*C10</f>
        <v>0.5</v>
      </c>
      <c r="D33" s="118">
        <f t="shared" ref="D33:E33" si="7">$C$21*D10</f>
        <v>0.25</v>
      </c>
      <c r="E33" s="119">
        <f t="shared" si="7"/>
        <v>0.25</v>
      </c>
      <c r="F33" s="66"/>
      <c r="G33" s="66"/>
    </row>
    <row r="34" spans="2:15" x14ac:dyDescent="0.25">
      <c r="C34" s="121">
        <f>$D$21*C11</f>
        <v>0.5</v>
      </c>
      <c r="D34" s="66">
        <f t="shared" ref="D34:E34" si="8">$D$21*D11</f>
        <v>0.25</v>
      </c>
      <c r="E34" s="122">
        <f t="shared" si="8"/>
        <v>0.25</v>
      </c>
      <c r="F34" s="66"/>
      <c r="G34" s="66"/>
    </row>
    <row r="35" spans="2:15" x14ac:dyDescent="0.25">
      <c r="C35" s="123">
        <f>$E$21*C12</f>
        <v>0.5</v>
      </c>
      <c r="D35" s="124">
        <f t="shared" ref="D35:E35" si="9">$E$21*D12</f>
        <v>0.25</v>
      </c>
      <c r="E35" s="125">
        <f t="shared" si="9"/>
        <v>0.25</v>
      </c>
      <c r="F35" s="66"/>
      <c r="G35" s="66"/>
    </row>
    <row r="36" spans="2:15" ht="25.5" x14ac:dyDescent="0.25">
      <c r="B36" s="70" t="s">
        <v>50</v>
      </c>
      <c r="C36" s="120">
        <f>SUM(C33:C35)</f>
        <v>1.5</v>
      </c>
      <c r="D36" s="120">
        <f t="shared" ref="D36:E36" si="10">SUM(D33:D35)</f>
        <v>0.75</v>
      </c>
      <c r="E36" s="120">
        <f t="shared" si="10"/>
        <v>0.75</v>
      </c>
      <c r="F36" s="66"/>
      <c r="G36" s="66"/>
    </row>
    <row r="37" spans="2:15" x14ac:dyDescent="0.25">
      <c r="C37" s="66"/>
      <c r="D37" s="66"/>
      <c r="E37" s="66"/>
      <c r="F37" s="66"/>
      <c r="G37" s="66"/>
    </row>
    <row r="38" spans="2:15" x14ac:dyDescent="0.25">
      <c r="C38" s="224" t="s">
        <v>51</v>
      </c>
      <c r="D38" s="224"/>
      <c r="E38" s="224"/>
      <c r="F38" s="131"/>
      <c r="G38" s="132"/>
    </row>
    <row r="39" spans="2:15" x14ac:dyDescent="0.25">
      <c r="C39" s="225" t="s">
        <v>52</v>
      </c>
      <c r="D39" s="226"/>
      <c r="E39" s="226"/>
      <c r="F39" s="68" t="s">
        <v>35</v>
      </c>
      <c r="G39" s="68" t="s">
        <v>53</v>
      </c>
    </row>
    <row r="40" spans="2:15" s="137" customFormat="1" ht="22.5" x14ac:dyDescent="0.25">
      <c r="B40" s="76" t="s">
        <v>54</v>
      </c>
      <c r="C40" s="133">
        <f>C36/C21</f>
        <v>3</v>
      </c>
      <c r="D40" s="134">
        <f t="shared" ref="D40:E40" si="11">D36/D21</f>
        <v>3</v>
      </c>
      <c r="E40" s="135">
        <f t="shared" si="11"/>
        <v>3</v>
      </c>
      <c r="F40" s="136">
        <f>SUM(C40:E40)</f>
        <v>9</v>
      </c>
      <c r="G40" s="136">
        <f>F40/3</f>
        <v>3</v>
      </c>
    </row>
    <row r="41" spans="2:15" s="137" customFormat="1" x14ac:dyDescent="0.25">
      <c r="C41" s="138"/>
      <c r="D41" s="138"/>
      <c r="E41" s="138"/>
      <c r="F41" s="139"/>
      <c r="G41" s="139"/>
    </row>
    <row r="42" spans="2:15" x14ac:dyDescent="0.25">
      <c r="B42" s="217" t="s">
        <v>55</v>
      </c>
      <c r="C42" s="218"/>
      <c r="D42" s="218"/>
      <c r="E42" s="218"/>
      <c r="F42" s="77" t="s">
        <v>56</v>
      </c>
      <c r="G42" s="140">
        <f>(G40-3)/2</f>
        <v>0</v>
      </c>
    </row>
    <row r="43" spans="2:15" x14ac:dyDescent="0.25">
      <c r="B43" s="221" t="s">
        <v>81</v>
      </c>
      <c r="C43" s="222"/>
      <c r="D43" s="222"/>
      <c r="E43" s="222"/>
      <c r="F43" s="78" t="s">
        <v>58</v>
      </c>
      <c r="G43" s="107">
        <f>G42/0.525</f>
        <v>0</v>
      </c>
    </row>
    <row r="44" spans="2:15" x14ac:dyDescent="0.25">
      <c r="C44" s="66"/>
    </row>
    <row r="45" spans="2:15" ht="30" customHeight="1" x14ac:dyDescent="0.25">
      <c r="B45" s="212" t="s">
        <v>82</v>
      </c>
      <c r="C45" s="212"/>
      <c r="D45" s="212"/>
      <c r="E45" s="212"/>
      <c r="F45" s="212"/>
      <c r="G45" s="212"/>
    </row>
    <row r="46" spans="2:15" ht="30" customHeight="1" x14ac:dyDescent="0.25">
      <c r="B46" s="212" t="s">
        <v>83</v>
      </c>
      <c r="C46" s="212"/>
      <c r="D46" s="212"/>
      <c r="E46" s="212"/>
      <c r="F46" s="212"/>
      <c r="G46" s="212"/>
      <c r="H46" s="67"/>
      <c r="I46" s="67"/>
      <c r="J46" s="67"/>
      <c r="K46" s="67"/>
      <c r="L46" s="67"/>
      <c r="M46" s="67"/>
      <c r="N46" s="67"/>
      <c r="O46" s="67"/>
    </row>
    <row r="47" spans="2:15" ht="15.75" customHeight="1" x14ac:dyDescent="0.25">
      <c r="B47" s="64"/>
      <c r="C47" s="64"/>
      <c r="D47" s="64"/>
      <c r="E47" s="65"/>
      <c r="F47" s="66"/>
      <c r="G47" s="66"/>
      <c r="H47" s="67"/>
      <c r="I47" s="67"/>
      <c r="J47" s="67"/>
      <c r="K47" s="67"/>
      <c r="L47" s="67"/>
      <c r="M47" s="67"/>
      <c r="N47" s="67"/>
      <c r="O47" s="67"/>
    </row>
  </sheetData>
  <mergeCells count="19">
    <mergeCell ref="B2:I2"/>
    <mergeCell ref="J7:L7"/>
    <mergeCell ref="C32:E32"/>
    <mergeCell ref="C38:E38"/>
    <mergeCell ref="C39:E39"/>
    <mergeCell ref="B23:F23"/>
    <mergeCell ref="E25:G25"/>
    <mergeCell ref="E26:G26"/>
    <mergeCell ref="E27:G27"/>
    <mergeCell ref="B29:H29"/>
    <mergeCell ref="B8:G8"/>
    <mergeCell ref="B14:H14"/>
    <mergeCell ref="B16:F16"/>
    <mergeCell ref="B46:G46"/>
    <mergeCell ref="B4:I4"/>
    <mergeCell ref="B6:I6"/>
    <mergeCell ref="B42:E42"/>
    <mergeCell ref="B43:E43"/>
    <mergeCell ref="B45:G45"/>
  </mergeCells>
  <conditionalFormatting sqref="C25:C27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{D2AD25E7-8D46-4212-9FAE-8BA094C99D49}</x14:id>
        </ext>
      </extLst>
    </cfRule>
  </conditionalFormatting>
  <conditionalFormatting sqref="G43">
    <cfRule type="cellIs" dxfId="7" priority="2" operator="greaterThanOrEqual">
      <formula>0.04</formula>
    </cfRule>
    <cfRule type="cellIs" dxfId="6" priority="3" operator="lessThan">
      <formula>0.04</formula>
    </cfRule>
  </conditionalFormatting>
  <conditionalFormatting sqref="L10:L1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{5DBE2BB3-C475-4F40-BA49-6069E13BFE9B}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7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2AD25E7-8D46-4212-9FAE-8BA094C99D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C25:C27</xm:sqref>
        </x14:conditionalFormatting>
        <x14:conditionalFormatting xmlns:xm="http://schemas.microsoft.com/office/excel/2006/main">
          <x14:cfRule type="dataBar" id="{5DBE2BB3-C475-4F40-BA49-6069E13BFE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L10:L12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A9F36-D4C8-4F9A-80D0-C58C0E9575A4}">
  <dimension ref="A1:Q174"/>
  <sheetViews>
    <sheetView showGridLines="0" topLeftCell="A4" zoomScale="90" zoomScaleNormal="90" zoomScaleSheetLayoutView="100" workbookViewId="0">
      <selection activeCell="K8" sqref="K8"/>
    </sheetView>
  </sheetViews>
  <sheetFormatPr baseColWidth="10" defaultColWidth="11.42578125" defaultRowHeight="15.75" x14ac:dyDescent="0.25"/>
  <cols>
    <col min="1" max="1" width="5.7109375" style="27" customWidth="1"/>
    <col min="2" max="2" width="13.28515625" style="27" bestFit="1" customWidth="1"/>
    <col min="3" max="9" width="9.7109375" style="27" customWidth="1"/>
    <col min="10" max="11" width="11.42578125" style="27"/>
    <col min="12" max="12" width="54.140625" style="27" customWidth="1"/>
    <col min="13" max="13" width="14.140625" style="27" customWidth="1"/>
    <col min="14" max="16384" width="11.42578125" style="27"/>
  </cols>
  <sheetData>
    <row r="1" spans="1:17" x14ac:dyDescent="0.25">
      <c r="B1" s="205"/>
      <c r="C1" s="205"/>
      <c r="D1" s="205"/>
      <c r="E1" s="205"/>
      <c r="F1" s="205"/>
      <c r="G1" s="205"/>
      <c r="H1" s="205"/>
      <c r="I1" s="28"/>
      <c r="J1" s="28"/>
      <c r="K1" s="28"/>
      <c r="L1" s="28"/>
      <c r="M1" s="28"/>
      <c r="N1" s="28"/>
      <c r="O1" s="28"/>
      <c r="P1" s="28"/>
      <c r="Q1" s="28"/>
    </row>
    <row r="2" spans="1:17" x14ac:dyDescent="0.25">
      <c r="B2" s="206" t="s">
        <v>32</v>
      </c>
      <c r="C2" s="206"/>
      <c r="D2" s="206"/>
      <c r="E2" s="206"/>
      <c r="F2" s="206"/>
      <c r="G2" s="206"/>
      <c r="H2" s="206"/>
      <c r="I2" s="206"/>
      <c r="J2" s="29"/>
      <c r="K2" s="29"/>
      <c r="L2" s="28"/>
      <c r="M2" s="28"/>
      <c r="N2" s="28"/>
      <c r="O2" s="28"/>
      <c r="P2" s="28"/>
      <c r="Q2" s="28"/>
    </row>
    <row r="3" spans="1:17" x14ac:dyDescent="0.25">
      <c r="B3" s="207"/>
      <c r="C3" s="207"/>
      <c r="D3" s="207"/>
      <c r="E3" s="207"/>
      <c r="F3" s="207"/>
      <c r="G3" s="207"/>
      <c r="H3" s="207"/>
      <c r="I3" s="28"/>
      <c r="J3" s="28"/>
      <c r="K3" s="28"/>
      <c r="L3" s="28"/>
      <c r="M3" s="28"/>
      <c r="N3" s="28"/>
      <c r="O3" s="28"/>
      <c r="P3" s="28"/>
      <c r="Q3" s="28"/>
    </row>
    <row r="4" spans="1:17" ht="46.5" customHeight="1" x14ac:dyDescent="0.25">
      <c r="B4" s="208" t="s">
        <v>61</v>
      </c>
      <c r="C4" s="208"/>
      <c r="D4" s="208"/>
      <c r="E4" s="208"/>
      <c r="F4" s="208"/>
      <c r="G4" s="208"/>
      <c r="H4" s="208"/>
      <c r="I4" s="208"/>
      <c r="J4" s="31"/>
      <c r="M4" s="28"/>
      <c r="N4" s="28"/>
      <c r="O4" s="28"/>
      <c r="P4" s="28"/>
      <c r="Q4" s="28"/>
    </row>
    <row r="5" spans="1:17" x14ac:dyDescent="0.25">
      <c r="B5" s="30"/>
      <c r="C5" s="30"/>
      <c r="D5" s="30"/>
      <c r="E5" s="30"/>
      <c r="F5" s="30"/>
      <c r="G5" s="30"/>
      <c r="H5" s="30"/>
      <c r="I5" s="30"/>
      <c r="J5" s="28"/>
      <c r="K5" s="28"/>
      <c r="L5" s="28"/>
      <c r="M5" s="28"/>
      <c r="N5" s="28"/>
      <c r="O5" s="28"/>
      <c r="P5" s="28"/>
      <c r="Q5" s="28"/>
    </row>
    <row r="6" spans="1:17" ht="60" customHeight="1" x14ac:dyDescent="0.25">
      <c r="B6" s="208" t="s">
        <v>62</v>
      </c>
      <c r="C6" s="208"/>
      <c r="D6" s="208"/>
      <c r="E6" s="208"/>
      <c r="F6" s="208"/>
      <c r="G6" s="208"/>
      <c r="H6" s="208"/>
      <c r="I6" s="208"/>
      <c r="J6" s="31"/>
      <c r="K6" s="28"/>
      <c r="L6" s="28"/>
      <c r="M6" s="28"/>
      <c r="N6" s="28"/>
      <c r="O6" s="28"/>
      <c r="P6" s="28"/>
      <c r="Q6" s="28"/>
    </row>
    <row r="7" spans="1:17" ht="15.75" customHeight="1" x14ac:dyDescent="0.25">
      <c r="B7" s="30"/>
      <c r="C7" s="30"/>
      <c r="D7" s="30"/>
      <c r="E7" s="30"/>
      <c r="F7" s="30"/>
      <c r="G7" s="30"/>
      <c r="H7" s="30"/>
      <c r="I7" s="30"/>
      <c r="J7" s="30"/>
      <c r="K7" s="203" t="s">
        <v>66</v>
      </c>
      <c r="L7" s="203"/>
      <c r="M7" s="203"/>
      <c r="N7" s="28"/>
      <c r="O7" s="28"/>
      <c r="P7" s="28"/>
      <c r="Q7" s="28"/>
    </row>
    <row r="8" spans="1:17" x14ac:dyDescent="0.25">
      <c r="B8" s="209" t="s">
        <v>33</v>
      </c>
      <c r="C8" s="209"/>
      <c r="D8" s="209"/>
      <c r="E8" s="209"/>
      <c r="F8" s="209"/>
      <c r="G8" s="209"/>
      <c r="H8" s="209"/>
      <c r="I8" s="209"/>
      <c r="J8" s="28"/>
      <c r="M8" s="28"/>
      <c r="N8" s="28"/>
      <c r="O8" s="28"/>
      <c r="P8" s="28"/>
      <c r="Q8" s="28"/>
    </row>
    <row r="9" spans="1:17" x14ac:dyDescent="0.25">
      <c r="B9" s="71" t="s">
        <v>34</v>
      </c>
      <c r="C9" s="72" t="str">
        <f>+B10</f>
        <v>A1</v>
      </c>
      <c r="D9" s="72" t="str">
        <f>+B11</f>
        <v>A2</v>
      </c>
      <c r="E9" s="72" t="str">
        <f>+B12</f>
        <v>A3</v>
      </c>
      <c r="F9" s="72" t="str">
        <f>+B13</f>
        <v>A4</v>
      </c>
      <c r="G9" s="72" t="str">
        <f>+B14</f>
        <v>A5</v>
      </c>
      <c r="H9" s="68" t="s">
        <v>35</v>
      </c>
      <c r="I9" s="68" t="s">
        <v>36</v>
      </c>
      <c r="J9" s="28"/>
      <c r="K9" s="68" t="s">
        <v>37</v>
      </c>
      <c r="L9" s="68" t="s">
        <v>38</v>
      </c>
      <c r="M9" s="76" t="s">
        <v>47</v>
      </c>
      <c r="N9" s="28"/>
      <c r="O9" s="28"/>
      <c r="P9" s="28"/>
      <c r="Q9" s="28"/>
    </row>
    <row r="10" spans="1:17" x14ac:dyDescent="0.25">
      <c r="A10" s="32"/>
      <c r="B10" s="72" t="s">
        <v>39</v>
      </c>
      <c r="C10" s="33">
        <v>1</v>
      </c>
      <c r="D10" s="34">
        <f>1/C11</f>
        <v>0.5</v>
      </c>
      <c r="E10" s="34">
        <f>1/C12</f>
        <v>0.25</v>
      </c>
      <c r="F10" s="34">
        <f>1/C13</f>
        <v>0.16666666666666666</v>
      </c>
      <c r="G10" s="35">
        <f>1/C14</f>
        <v>0.125</v>
      </c>
      <c r="H10" s="36">
        <f>SUM(C10:G10)</f>
        <v>2.041666666666667</v>
      </c>
      <c r="I10" s="36">
        <f>1/H10</f>
        <v>0.48979591836734687</v>
      </c>
      <c r="J10" s="28"/>
      <c r="K10" s="37" t="s">
        <v>39</v>
      </c>
      <c r="L10" s="84" t="s">
        <v>92</v>
      </c>
      <c r="M10" s="100">
        <f>C29</f>
        <v>0.44544501006079384</v>
      </c>
      <c r="N10" s="28"/>
      <c r="O10" s="28"/>
      <c r="P10" s="28"/>
      <c r="Q10" s="28"/>
    </row>
    <row r="11" spans="1:17" x14ac:dyDescent="0.25">
      <c r="A11" s="38"/>
      <c r="B11" s="72" t="s">
        <v>40</v>
      </c>
      <c r="C11" s="39">
        <v>2</v>
      </c>
      <c r="D11" s="33">
        <v>1</v>
      </c>
      <c r="E11" s="34">
        <f>1/D12</f>
        <v>0.33333333333333331</v>
      </c>
      <c r="F11" s="34">
        <f>1/D13</f>
        <v>0.2</v>
      </c>
      <c r="G11" s="35">
        <f>1/D14</f>
        <v>0.14285714285714285</v>
      </c>
      <c r="H11" s="36">
        <f t="shared" ref="H11:H14" si="0">SUM(C11:G11)</f>
        <v>3.6761904761904765</v>
      </c>
      <c r="I11" s="36">
        <f t="shared" ref="I11:I14" si="1">1/H11</f>
        <v>0.272020725388601</v>
      </c>
      <c r="J11" s="28"/>
      <c r="K11" s="37" t="s">
        <v>40</v>
      </c>
      <c r="L11" s="84" t="s">
        <v>67</v>
      </c>
      <c r="M11" s="100">
        <f t="shared" ref="M11:M14" si="2">C30</f>
        <v>0.29724696155213604</v>
      </c>
      <c r="N11" s="28"/>
      <c r="O11" s="28"/>
      <c r="P11" s="28"/>
      <c r="Q11" s="28"/>
    </row>
    <row r="12" spans="1:17" x14ac:dyDescent="0.25">
      <c r="A12" s="38"/>
      <c r="B12" s="72" t="s">
        <v>41</v>
      </c>
      <c r="C12" s="39">
        <v>4</v>
      </c>
      <c r="D12" s="39">
        <v>3</v>
      </c>
      <c r="E12" s="33">
        <v>1</v>
      </c>
      <c r="F12" s="34">
        <f>1/E13</f>
        <v>0.33333333333333331</v>
      </c>
      <c r="G12" s="35">
        <f>1/E14</f>
        <v>0.2</v>
      </c>
      <c r="H12" s="36">
        <f t="shared" si="0"/>
        <v>8.5333333333333332</v>
      </c>
      <c r="I12" s="36">
        <f t="shared" si="1"/>
        <v>0.1171875</v>
      </c>
      <c r="J12" s="28"/>
      <c r="K12" s="37" t="s">
        <v>41</v>
      </c>
      <c r="L12" s="84" t="s">
        <v>68</v>
      </c>
      <c r="M12" s="100">
        <f t="shared" si="2"/>
        <v>0.14685911239354943</v>
      </c>
      <c r="N12" s="28"/>
      <c r="O12" s="28"/>
      <c r="P12" s="28"/>
      <c r="Q12" s="28"/>
    </row>
    <row r="13" spans="1:17" x14ac:dyDescent="0.25">
      <c r="A13" s="38"/>
      <c r="B13" s="72" t="s">
        <v>42</v>
      </c>
      <c r="C13" s="39">
        <v>6</v>
      </c>
      <c r="D13" s="39">
        <v>5</v>
      </c>
      <c r="E13" s="39">
        <v>3</v>
      </c>
      <c r="F13" s="33">
        <v>1</v>
      </c>
      <c r="G13" s="35">
        <f>1/F14</f>
        <v>0.33333333333333331</v>
      </c>
      <c r="H13" s="36">
        <f t="shared" si="0"/>
        <v>15.333333333333334</v>
      </c>
      <c r="I13" s="36">
        <f t="shared" si="1"/>
        <v>6.5217391304347824E-2</v>
      </c>
      <c r="J13" s="28"/>
      <c r="K13" s="37" t="s">
        <v>42</v>
      </c>
      <c r="L13" s="84" t="s">
        <v>91</v>
      </c>
      <c r="M13" s="100">
        <f t="shared" si="2"/>
        <v>7.30633378886585E-2</v>
      </c>
      <c r="N13" s="28"/>
      <c r="O13" s="28"/>
      <c r="P13" s="28"/>
      <c r="Q13" s="28"/>
    </row>
    <row r="14" spans="1:17" x14ac:dyDescent="0.25">
      <c r="A14" s="40"/>
      <c r="B14" s="72" t="s">
        <v>43</v>
      </c>
      <c r="C14" s="41">
        <v>8</v>
      </c>
      <c r="D14" s="41">
        <v>7</v>
      </c>
      <c r="E14" s="41">
        <v>5</v>
      </c>
      <c r="F14" s="41">
        <v>3</v>
      </c>
      <c r="G14" s="42">
        <v>1</v>
      </c>
      <c r="H14" s="36">
        <f t="shared" si="0"/>
        <v>24</v>
      </c>
      <c r="I14" s="36">
        <f t="shared" si="1"/>
        <v>4.1666666666666664E-2</v>
      </c>
      <c r="J14" s="28"/>
      <c r="K14" s="37" t="s">
        <v>43</v>
      </c>
      <c r="L14" s="84" t="s">
        <v>104</v>
      </c>
      <c r="M14" s="100">
        <f t="shared" si="2"/>
        <v>3.7385578104862122E-2</v>
      </c>
      <c r="N14" s="28"/>
      <c r="O14" s="28"/>
      <c r="P14" s="28"/>
      <c r="Q14" s="28"/>
    </row>
    <row r="15" spans="1:17" x14ac:dyDescent="0.25">
      <c r="B15" s="43"/>
      <c r="C15" s="44"/>
      <c r="D15" s="44"/>
      <c r="E15" s="44"/>
      <c r="F15" s="44"/>
      <c r="G15" s="44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7" ht="33" customHeight="1" x14ac:dyDescent="0.25">
      <c r="B16" s="208" t="s">
        <v>63</v>
      </c>
      <c r="C16" s="208"/>
      <c r="D16" s="208"/>
      <c r="E16" s="208"/>
      <c r="F16" s="208"/>
      <c r="G16" s="208"/>
      <c r="H16" s="208"/>
      <c r="I16" s="208"/>
      <c r="J16" s="45"/>
      <c r="K16" s="45"/>
      <c r="L16" s="28"/>
      <c r="M16" s="28"/>
      <c r="N16" s="28"/>
      <c r="O16" s="28"/>
      <c r="P16" s="28"/>
      <c r="Q16" s="28"/>
    </row>
    <row r="17" spans="2:17" ht="17.25" customHeight="1" x14ac:dyDescent="0.25">
      <c r="B17" s="46"/>
      <c r="C17" s="46"/>
      <c r="D17" s="46"/>
      <c r="E17" s="46"/>
      <c r="F17" s="46"/>
      <c r="G17" s="46"/>
      <c r="H17" s="46"/>
      <c r="I17" s="46"/>
      <c r="J17" s="28"/>
      <c r="K17" s="28"/>
      <c r="L17" s="28"/>
      <c r="M17" s="28"/>
      <c r="N17" s="28"/>
      <c r="O17" s="28"/>
      <c r="P17" s="28"/>
      <c r="Q17" s="28"/>
    </row>
    <row r="18" spans="2:17" x14ac:dyDescent="0.25">
      <c r="B18" s="209" t="s">
        <v>44</v>
      </c>
      <c r="C18" s="209"/>
      <c r="D18" s="209"/>
      <c r="E18" s="209"/>
      <c r="F18" s="209"/>
      <c r="G18" s="209"/>
      <c r="H18" s="209"/>
      <c r="I18" s="28"/>
      <c r="J18" s="28"/>
      <c r="K18" s="28"/>
      <c r="L18" s="28"/>
      <c r="M18" s="28"/>
      <c r="N18" s="28"/>
      <c r="O18" s="28"/>
      <c r="P18" s="28"/>
      <c r="Q18" s="28"/>
    </row>
    <row r="19" spans="2:17" x14ac:dyDescent="0.25">
      <c r="B19" s="71" t="s">
        <v>34</v>
      </c>
      <c r="C19" s="72" t="str">
        <f>+B10</f>
        <v>A1</v>
      </c>
      <c r="D19" s="72" t="str">
        <f>+B11</f>
        <v>A2</v>
      </c>
      <c r="E19" s="72" t="str">
        <f>+B12</f>
        <v>A3</v>
      </c>
      <c r="F19" s="72" t="str">
        <f>+B13</f>
        <v>A4</v>
      </c>
      <c r="G19" s="72" t="str">
        <f>+B14</f>
        <v>A5</v>
      </c>
      <c r="H19" s="73" t="s">
        <v>35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2:17" x14ac:dyDescent="0.25">
      <c r="B20" s="72" t="str">
        <f>+B10</f>
        <v>A1</v>
      </c>
      <c r="C20" s="47">
        <f>$I$10*C10</f>
        <v>0.48979591836734687</v>
      </c>
      <c r="D20" s="48">
        <f>$I$10*D10</f>
        <v>0.24489795918367344</v>
      </c>
      <c r="E20" s="48">
        <f>$I$10*E10</f>
        <v>0.12244897959183672</v>
      </c>
      <c r="F20" s="48">
        <f>$I$10*F10</f>
        <v>8.1632653061224469E-2</v>
      </c>
      <c r="G20" s="48">
        <f>$I$10*G10</f>
        <v>6.1224489795918359E-2</v>
      </c>
      <c r="H20" s="36">
        <f>SUM(C20:G20)</f>
        <v>0.99999999999999989</v>
      </c>
      <c r="I20" s="28"/>
      <c r="J20" s="28"/>
      <c r="K20" s="28"/>
      <c r="L20" s="28"/>
      <c r="M20" s="28"/>
      <c r="N20" s="28"/>
      <c r="O20" s="28"/>
      <c r="P20" s="28"/>
      <c r="Q20" s="28"/>
    </row>
    <row r="21" spans="2:17" x14ac:dyDescent="0.25">
      <c r="B21" s="72" t="str">
        <f>+B11</f>
        <v>A2</v>
      </c>
      <c r="C21" s="47">
        <f>$I$11*C11</f>
        <v>0.54404145077720201</v>
      </c>
      <c r="D21" s="48">
        <f>$I$11*D11</f>
        <v>0.272020725388601</v>
      </c>
      <c r="E21" s="48">
        <f>$I$11*E11</f>
        <v>9.0673575129533668E-2</v>
      </c>
      <c r="F21" s="48">
        <f>$I$11*F11</f>
        <v>5.4404145077720206E-2</v>
      </c>
      <c r="G21" s="48">
        <f>$I$11*G11</f>
        <v>3.8860103626942998E-2</v>
      </c>
      <c r="H21" s="36">
        <f>SUM(C21:G21)</f>
        <v>0.99999999999999989</v>
      </c>
      <c r="I21" s="28"/>
      <c r="J21" s="28"/>
      <c r="K21" s="28"/>
      <c r="L21" s="28"/>
      <c r="M21" s="28"/>
      <c r="N21" s="28"/>
      <c r="O21" s="28"/>
      <c r="P21" s="28"/>
      <c r="Q21" s="28"/>
    </row>
    <row r="22" spans="2:17" x14ac:dyDescent="0.25">
      <c r="B22" s="72" t="str">
        <f>+B12</f>
        <v>A3</v>
      </c>
      <c r="C22" s="47">
        <f>$I$12*C12</f>
        <v>0.46875</v>
      </c>
      <c r="D22" s="48">
        <f>$I$12*D12</f>
        <v>0.3515625</v>
      </c>
      <c r="E22" s="48">
        <f>$I$12*E12</f>
        <v>0.1171875</v>
      </c>
      <c r="F22" s="48">
        <f>$I$12*F12</f>
        <v>3.90625E-2</v>
      </c>
      <c r="G22" s="48">
        <f>$I$12*G12</f>
        <v>2.34375E-2</v>
      </c>
      <c r="H22" s="36">
        <f t="shared" ref="H22:H23" si="3">SUM(C22:G22)</f>
        <v>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2:17" x14ac:dyDescent="0.25">
      <c r="B23" s="72" t="str">
        <f>+B13</f>
        <v>A4</v>
      </c>
      <c r="C23" s="47">
        <f>$I$13*C13</f>
        <v>0.39130434782608692</v>
      </c>
      <c r="D23" s="48">
        <f>$I$13*D13</f>
        <v>0.32608695652173914</v>
      </c>
      <c r="E23" s="48">
        <f>$I$13*E13</f>
        <v>0.19565217391304346</v>
      </c>
      <c r="F23" s="48">
        <f>$I$13*F13</f>
        <v>6.5217391304347824E-2</v>
      </c>
      <c r="G23" s="48">
        <f>$I$13*G13</f>
        <v>2.1739130434782608E-2</v>
      </c>
      <c r="H23" s="36">
        <f t="shared" si="3"/>
        <v>0.99999999999999989</v>
      </c>
      <c r="I23" s="28"/>
      <c r="J23" s="28"/>
      <c r="K23" s="28"/>
      <c r="L23" s="28"/>
      <c r="M23" s="28"/>
      <c r="N23" s="28"/>
      <c r="O23" s="28"/>
      <c r="P23" s="28"/>
      <c r="Q23" s="28"/>
    </row>
    <row r="24" spans="2:17" x14ac:dyDescent="0.25">
      <c r="B24" s="74" t="str">
        <f>+B14</f>
        <v>A5</v>
      </c>
      <c r="C24" s="47">
        <f>$I$14*C14</f>
        <v>0.33333333333333331</v>
      </c>
      <c r="D24" s="48">
        <f>$I$14*D14</f>
        <v>0.29166666666666663</v>
      </c>
      <c r="E24" s="48">
        <f>$I$14*E14</f>
        <v>0.20833333333333331</v>
      </c>
      <c r="F24" s="48">
        <f>$I$14*F14</f>
        <v>0.125</v>
      </c>
      <c r="G24" s="48">
        <f>$I$14*G14</f>
        <v>4.1666666666666664E-2</v>
      </c>
      <c r="H24" s="36">
        <f>SUM(C24:G24)</f>
        <v>0.99999999999999989</v>
      </c>
      <c r="I24" s="28"/>
      <c r="J24" s="28"/>
      <c r="K24" s="28"/>
      <c r="L24" s="28"/>
      <c r="M24" s="28"/>
      <c r="N24" s="28"/>
      <c r="O24" s="28"/>
      <c r="P24" s="28"/>
      <c r="Q24" s="28"/>
    </row>
    <row r="25" spans="2:17" ht="25.5" x14ac:dyDescent="0.25">
      <c r="B25" s="75" t="s">
        <v>45</v>
      </c>
      <c r="C25" s="36">
        <f>SUM(C20:C24)/5</f>
        <v>0.44544501006079384</v>
      </c>
      <c r="D25" s="36">
        <f t="shared" ref="D25:G25" si="4">SUM(D20:D24)/5</f>
        <v>0.29724696155213604</v>
      </c>
      <c r="E25" s="36">
        <f t="shared" si="4"/>
        <v>0.14685911239354943</v>
      </c>
      <c r="F25" s="36">
        <f t="shared" si="4"/>
        <v>7.30633378886585E-2</v>
      </c>
      <c r="G25" s="36">
        <f t="shared" si="4"/>
        <v>3.7385578104862122E-2</v>
      </c>
      <c r="H25" s="36">
        <f>SUM(C25:G25)</f>
        <v>0.99999999999999989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2:17" x14ac:dyDescent="0.25">
      <c r="B26" s="49"/>
      <c r="C26" s="48"/>
      <c r="D26" s="48"/>
      <c r="E26" s="48"/>
      <c r="F26" s="48"/>
      <c r="G26" s="48"/>
      <c r="H26" s="48"/>
      <c r="I26" s="28"/>
      <c r="J26" s="28"/>
      <c r="K26" s="28"/>
      <c r="L26" s="28"/>
      <c r="M26" s="28"/>
      <c r="N26" s="28"/>
      <c r="O26" s="28"/>
      <c r="P26" s="28"/>
      <c r="Q26" s="28"/>
    </row>
    <row r="27" spans="2:17" ht="15.75" customHeight="1" x14ac:dyDescent="0.25">
      <c r="B27" s="210" t="s">
        <v>64</v>
      </c>
      <c r="C27" s="210"/>
      <c r="D27" s="210"/>
      <c r="E27" s="210"/>
      <c r="F27" s="210"/>
      <c r="G27" s="210"/>
      <c r="H27" s="210"/>
      <c r="I27" s="28"/>
      <c r="J27" s="28"/>
      <c r="K27" s="28"/>
      <c r="L27" s="28"/>
      <c r="M27" s="28"/>
      <c r="N27" s="28"/>
      <c r="O27" s="28"/>
      <c r="P27" s="28"/>
      <c r="Q27" s="28"/>
    </row>
    <row r="28" spans="2:17" ht="29.25" customHeight="1" x14ac:dyDescent="0.25">
      <c r="B28" s="68" t="s">
        <v>34</v>
      </c>
      <c r="C28" s="76" t="s">
        <v>47</v>
      </c>
      <c r="E28" s="50"/>
      <c r="F28" s="50"/>
      <c r="G28" s="50"/>
      <c r="H28" s="50"/>
      <c r="I28" s="28"/>
      <c r="J28" s="28"/>
      <c r="K28" s="28"/>
      <c r="L28" s="28"/>
      <c r="M28" s="28"/>
      <c r="N28" s="28"/>
      <c r="O28" s="28"/>
      <c r="P28" s="28"/>
      <c r="Q28" s="28"/>
    </row>
    <row r="29" spans="2:17" ht="20.100000000000001" customHeight="1" x14ac:dyDescent="0.25">
      <c r="B29" s="81" t="s">
        <v>39</v>
      </c>
      <c r="C29" s="97">
        <f>C25</f>
        <v>0.44544501006079384</v>
      </c>
      <c r="E29" s="80"/>
      <c r="F29" s="79"/>
      <c r="G29" s="79"/>
      <c r="H29" s="79"/>
      <c r="I29" s="79"/>
      <c r="J29" s="28"/>
      <c r="K29" s="28"/>
      <c r="L29" s="28"/>
      <c r="M29" s="28"/>
      <c r="N29" s="28"/>
      <c r="O29" s="28"/>
      <c r="P29" s="28"/>
      <c r="Q29" s="28"/>
    </row>
    <row r="30" spans="2:17" ht="20.100000000000001" customHeight="1" x14ac:dyDescent="0.25">
      <c r="B30" s="81" t="s">
        <v>40</v>
      </c>
      <c r="C30" s="97">
        <f>D25</f>
        <v>0.29724696155213604</v>
      </c>
      <c r="E30" s="80"/>
      <c r="F30" s="79"/>
      <c r="G30" s="79"/>
      <c r="H30" s="79"/>
      <c r="I30" s="79"/>
      <c r="J30" s="28"/>
      <c r="K30" s="28"/>
      <c r="L30" s="28"/>
      <c r="M30" s="28"/>
      <c r="N30" s="28"/>
      <c r="O30" s="28"/>
      <c r="P30" s="28"/>
      <c r="Q30" s="28"/>
    </row>
    <row r="31" spans="2:17" x14ac:dyDescent="0.25">
      <c r="B31" s="81" t="s">
        <v>41</v>
      </c>
      <c r="C31" s="98">
        <f>E25</f>
        <v>0.14685911239354943</v>
      </c>
      <c r="E31" s="80"/>
      <c r="F31" s="79"/>
      <c r="G31" s="79"/>
      <c r="H31" s="79"/>
      <c r="I31" s="79"/>
      <c r="J31" s="28"/>
      <c r="K31" s="28"/>
      <c r="L31" s="28"/>
      <c r="M31" s="28"/>
      <c r="N31" s="28"/>
      <c r="O31" s="28"/>
      <c r="P31" s="28"/>
      <c r="Q31" s="28"/>
    </row>
    <row r="32" spans="2:17" x14ac:dyDescent="0.25">
      <c r="B32" s="81" t="s">
        <v>42</v>
      </c>
      <c r="C32" s="98">
        <f>F25</f>
        <v>7.30633378886585E-2</v>
      </c>
      <c r="E32" s="80"/>
      <c r="F32" s="79"/>
      <c r="G32" s="79"/>
      <c r="H32" s="79"/>
      <c r="I32" s="79"/>
      <c r="J32" s="28"/>
      <c r="K32" s="28"/>
      <c r="L32" s="28"/>
      <c r="M32" s="28"/>
      <c r="N32" s="28"/>
      <c r="O32" s="28"/>
      <c r="P32" s="28"/>
      <c r="Q32" s="28"/>
    </row>
    <row r="33" spans="2:17" x14ac:dyDescent="0.25">
      <c r="B33" s="82" t="s">
        <v>43</v>
      </c>
      <c r="C33" s="99">
        <f>G25</f>
        <v>3.7385578104862122E-2</v>
      </c>
      <c r="E33" s="80"/>
      <c r="F33" s="79"/>
      <c r="G33" s="79"/>
      <c r="H33" s="79"/>
      <c r="I33" s="79"/>
      <c r="J33" s="28"/>
      <c r="K33" s="28"/>
      <c r="L33" s="28"/>
      <c r="M33" s="28"/>
      <c r="N33" s="28"/>
      <c r="O33" s="28"/>
      <c r="P33" s="28"/>
      <c r="Q33" s="28"/>
    </row>
    <row r="34" spans="2:17" x14ac:dyDescent="0.25">
      <c r="B34" s="49"/>
      <c r="C34" s="48"/>
      <c r="D34" s="48"/>
      <c r="E34" s="48"/>
      <c r="F34" s="48"/>
      <c r="G34" s="48"/>
      <c r="H34" s="48"/>
      <c r="I34" s="28"/>
      <c r="J34" s="28"/>
      <c r="K34" s="28"/>
      <c r="L34" s="28"/>
      <c r="M34" s="28"/>
      <c r="N34" s="28"/>
      <c r="O34" s="28"/>
      <c r="P34" s="28"/>
      <c r="Q34" s="28"/>
    </row>
    <row r="35" spans="2:17" ht="42.75" customHeight="1" x14ac:dyDescent="0.25">
      <c r="B35" s="208" t="s">
        <v>65</v>
      </c>
      <c r="C35" s="208"/>
      <c r="D35" s="208"/>
      <c r="E35" s="208"/>
      <c r="F35" s="208"/>
      <c r="G35" s="208"/>
      <c r="H35" s="208"/>
      <c r="I35" s="208"/>
      <c r="J35" s="31"/>
      <c r="K35" s="31"/>
      <c r="L35" s="28"/>
      <c r="M35" s="28"/>
      <c r="N35" s="28"/>
      <c r="O35" s="28"/>
      <c r="P35" s="28"/>
      <c r="Q35" s="28"/>
    </row>
    <row r="36" spans="2:17" ht="15.75" customHeight="1" x14ac:dyDescent="0.25">
      <c r="B36" s="46"/>
      <c r="C36" s="46"/>
      <c r="D36" s="46"/>
      <c r="E36" s="46"/>
      <c r="F36" s="46"/>
      <c r="G36" s="46"/>
      <c r="H36" s="46"/>
      <c r="I36" s="46"/>
      <c r="J36" s="28"/>
      <c r="K36" s="28"/>
      <c r="L36" s="28"/>
      <c r="M36" s="28"/>
      <c r="N36" s="28"/>
      <c r="O36" s="28"/>
      <c r="P36" s="28"/>
      <c r="Q36" s="28"/>
    </row>
    <row r="37" spans="2:17" ht="18.75" customHeight="1" x14ac:dyDescent="0.25">
      <c r="B37" s="28"/>
      <c r="C37" s="204" t="s">
        <v>48</v>
      </c>
      <c r="D37" s="204"/>
      <c r="E37" s="204"/>
      <c r="F37" s="204"/>
      <c r="G37" s="204"/>
      <c r="H37" s="51"/>
      <c r="I37" s="46"/>
      <c r="J37" s="28"/>
      <c r="K37" s="28"/>
      <c r="L37" s="28"/>
      <c r="M37" s="28"/>
      <c r="N37" s="28"/>
      <c r="O37" s="28"/>
      <c r="P37" s="28"/>
      <c r="Q37" s="28"/>
    </row>
    <row r="38" spans="2:17" ht="24.75" customHeight="1" x14ac:dyDescent="0.25">
      <c r="B38" s="28"/>
      <c r="C38" s="213" t="s">
        <v>49</v>
      </c>
      <c r="D38" s="213"/>
      <c r="E38" s="213"/>
      <c r="F38" s="213"/>
      <c r="G38" s="214"/>
      <c r="H38" s="52"/>
      <c r="I38" s="28"/>
      <c r="J38" s="28"/>
      <c r="K38" s="28"/>
      <c r="L38" s="28"/>
      <c r="M38" s="28"/>
      <c r="N38" s="28"/>
      <c r="O38" s="28"/>
      <c r="P38" s="28"/>
      <c r="Q38" s="28"/>
    </row>
    <row r="39" spans="2:17" x14ac:dyDescent="0.25">
      <c r="B39" s="28"/>
      <c r="C39" s="53">
        <f>C$25*C$10</f>
        <v>0.44544501006079384</v>
      </c>
      <c r="D39" s="54">
        <f>$C$25*D$10</f>
        <v>0.22272250503039692</v>
      </c>
      <c r="E39" s="54">
        <f>$C$25*E$10</f>
        <v>0.11136125251519846</v>
      </c>
      <c r="F39" s="54">
        <f>$C$25*F$10</f>
        <v>7.4240835010132303E-2</v>
      </c>
      <c r="G39" s="55">
        <f>$C$25*G$10</f>
        <v>5.5680626257599231E-2</v>
      </c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2:17" x14ac:dyDescent="0.25">
      <c r="B40" s="28"/>
      <c r="C40" s="47">
        <f>$D25*C$11</f>
        <v>0.59449392310427207</v>
      </c>
      <c r="D40" s="48">
        <f t="shared" ref="D40:G40" si="5">$D25*D$11</f>
        <v>0.29724696155213604</v>
      </c>
      <c r="E40" s="48">
        <f t="shared" si="5"/>
        <v>9.9082320517378669E-2</v>
      </c>
      <c r="F40" s="48">
        <f t="shared" si="5"/>
        <v>5.9449392310427208E-2</v>
      </c>
      <c r="G40" s="56">
        <f t="shared" si="5"/>
        <v>4.2463851650305147E-2</v>
      </c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2:17" x14ac:dyDescent="0.25">
      <c r="B41" s="28"/>
      <c r="C41" s="47">
        <f>$E25*C$12</f>
        <v>0.58743644957419772</v>
      </c>
      <c r="D41" s="48">
        <f t="shared" ref="D41:G41" si="6">$E25*D$12</f>
        <v>0.44057733718064829</v>
      </c>
      <c r="E41" s="48">
        <f t="shared" si="6"/>
        <v>0.14685911239354943</v>
      </c>
      <c r="F41" s="48">
        <f t="shared" si="6"/>
        <v>4.8953037464516472E-2</v>
      </c>
      <c r="G41" s="56">
        <f t="shared" si="6"/>
        <v>2.9371822478709887E-2</v>
      </c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2:17" x14ac:dyDescent="0.25">
      <c r="B42" s="28"/>
      <c r="C42" s="47">
        <f>$F25*C$13</f>
        <v>0.43838002733195103</v>
      </c>
      <c r="D42" s="48">
        <f t="shared" ref="D42:G42" si="7">$F25*D$13</f>
        <v>0.36531668944329249</v>
      </c>
      <c r="E42" s="48">
        <f t="shared" si="7"/>
        <v>0.21919001366597551</v>
      </c>
      <c r="F42" s="48">
        <f t="shared" si="7"/>
        <v>7.30633378886585E-2</v>
      </c>
      <c r="G42" s="56">
        <f t="shared" si="7"/>
        <v>2.4354445962886166E-2</v>
      </c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2:17" x14ac:dyDescent="0.25">
      <c r="B43" s="28"/>
      <c r="C43" s="47">
        <f>$G25*C$14</f>
        <v>0.29908462483889697</v>
      </c>
      <c r="D43" s="48">
        <f t="shared" ref="D43:G43" si="8">$G25*D$14</f>
        <v>0.26169904673403488</v>
      </c>
      <c r="E43" s="48">
        <f t="shared" si="8"/>
        <v>0.18692789052431061</v>
      </c>
      <c r="F43" s="48">
        <f t="shared" si="8"/>
        <v>0.11215673431458636</v>
      </c>
      <c r="G43" s="56">
        <f t="shared" si="8"/>
        <v>3.7385578104862122E-2</v>
      </c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2:17" ht="25.5" customHeight="1" x14ac:dyDescent="0.25">
      <c r="B44" s="75" t="s">
        <v>50</v>
      </c>
      <c r="C44" s="36">
        <f>SUM(C39:C43)</f>
        <v>2.3648400349101113</v>
      </c>
      <c r="D44" s="36">
        <f>SUM(D39:D43)</f>
        <v>1.5875625399405084</v>
      </c>
      <c r="E44" s="36">
        <f>SUM(E39:E43)</f>
        <v>0.76342058961641257</v>
      </c>
      <c r="F44" s="36">
        <f>SUM(F39:F43)</f>
        <v>0.36786333698832085</v>
      </c>
      <c r="G44" s="36">
        <f>SUM(G39:G43)</f>
        <v>0.18925632445436255</v>
      </c>
      <c r="H44" s="48"/>
      <c r="I44" s="28"/>
      <c r="J44" s="28"/>
      <c r="K44" s="28"/>
      <c r="L44" s="28"/>
      <c r="M44" s="28"/>
      <c r="N44" s="28"/>
      <c r="O44" s="28"/>
      <c r="P44" s="28"/>
      <c r="Q44" s="28"/>
    </row>
    <row r="45" spans="2:17" ht="15.75" customHeight="1" x14ac:dyDescent="0.25">
      <c r="B45" s="28"/>
      <c r="C45" s="57"/>
      <c r="D45" s="57"/>
      <c r="E45" s="57"/>
      <c r="F45" s="57"/>
      <c r="I45" s="28"/>
      <c r="J45" s="28"/>
      <c r="K45" s="28"/>
      <c r="L45" s="28"/>
      <c r="M45" s="28"/>
      <c r="N45" s="28"/>
      <c r="O45" s="28"/>
      <c r="P45" s="28"/>
      <c r="Q45" s="28"/>
    </row>
    <row r="46" spans="2:17" x14ac:dyDescent="0.25">
      <c r="B46" s="28"/>
      <c r="C46" s="215" t="s">
        <v>51</v>
      </c>
      <c r="D46" s="215"/>
      <c r="E46" s="215"/>
      <c r="F46" s="215"/>
      <c r="G46" s="215"/>
      <c r="I46" s="28"/>
      <c r="J46" s="28"/>
      <c r="K46" s="28"/>
      <c r="L46" s="28"/>
      <c r="M46" s="28"/>
      <c r="N46" s="28"/>
      <c r="O46" s="28"/>
      <c r="P46" s="28"/>
      <c r="Q46" s="28"/>
    </row>
    <row r="47" spans="2:17" x14ac:dyDescent="0.25">
      <c r="C47" s="216" t="s">
        <v>52</v>
      </c>
      <c r="D47" s="216"/>
      <c r="E47" s="216"/>
      <c r="F47" s="216"/>
      <c r="G47" s="216"/>
      <c r="H47" s="68" t="s">
        <v>35</v>
      </c>
      <c r="I47" s="68" t="s">
        <v>53</v>
      </c>
      <c r="J47" s="28"/>
      <c r="K47" s="28"/>
      <c r="L47" s="28"/>
      <c r="M47" s="28"/>
      <c r="N47" s="28"/>
      <c r="O47" s="28"/>
      <c r="P47" s="28"/>
      <c r="Q47" s="28"/>
    </row>
    <row r="48" spans="2:17" ht="22.5" x14ac:dyDescent="0.25">
      <c r="B48" s="76" t="s">
        <v>54</v>
      </c>
      <c r="C48" s="58">
        <f>C44/C$25</f>
        <v>5.3089382112224373</v>
      </c>
      <c r="D48" s="59">
        <f>D44/D25</f>
        <v>5.3408873606334772</v>
      </c>
      <c r="E48" s="59">
        <f>E44/E25</f>
        <v>5.1983195129943107</v>
      </c>
      <c r="F48" s="59">
        <f>F44/F25</f>
        <v>5.034855340840152</v>
      </c>
      <c r="G48" s="60">
        <f>G44/G25</f>
        <v>5.0622816082586972</v>
      </c>
      <c r="H48" s="61">
        <f>SUM(C48:G48)</f>
        <v>25.945282033949074</v>
      </c>
      <c r="I48" s="36">
        <f>H48/5</f>
        <v>5.1890564067898151</v>
      </c>
      <c r="J48" s="28"/>
      <c r="K48" s="28"/>
      <c r="L48" s="28"/>
      <c r="M48" s="28"/>
      <c r="N48" s="28"/>
      <c r="O48" s="28"/>
      <c r="P48" s="28"/>
      <c r="Q48" s="28"/>
    </row>
    <row r="49" spans="2:17" x14ac:dyDescent="0.25">
      <c r="B49" s="28"/>
      <c r="C49" s="28"/>
      <c r="D49" s="28"/>
      <c r="E49" s="28"/>
      <c r="F49" s="28"/>
      <c r="G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2:17" x14ac:dyDescent="0.25">
      <c r="B50" s="217" t="s">
        <v>55</v>
      </c>
      <c r="C50" s="218"/>
      <c r="D50" s="218"/>
      <c r="E50" s="218"/>
      <c r="F50" s="218"/>
      <c r="G50" s="218"/>
      <c r="H50" s="77" t="s">
        <v>56</v>
      </c>
      <c r="I50" s="62">
        <f>(I48-5)/4</f>
        <v>4.7264101697453764E-2</v>
      </c>
      <c r="J50" s="28"/>
      <c r="K50" s="28"/>
      <c r="L50" s="28"/>
      <c r="M50" s="28"/>
      <c r="N50" s="28"/>
      <c r="O50" s="28"/>
      <c r="P50" s="28"/>
      <c r="Q50" s="28"/>
    </row>
    <row r="51" spans="2:17" x14ac:dyDescent="0.25">
      <c r="B51" s="219" t="s">
        <v>57</v>
      </c>
      <c r="C51" s="220"/>
      <c r="D51" s="220"/>
      <c r="E51" s="220"/>
      <c r="F51" s="220"/>
      <c r="G51" s="220"/>
      <c r="H51" s="78" t="s">
        <v>58</v>
      </c>
      <c r="I51" s="63">
        <f>I50/1.115</f>
        <v>4.2389328876640146E-2</v>
      </c>
      <c r="J51" s="28"/>
      <c r="K51" s="28"/>
      <c r="L51" s="28"/>
      <c r="M51" s="28"/>
      <c r="N51" s="28"/>
      <c r="O51" s="28"/>
      <c r="P51" s="28"/>
      <c r="Q51" s="28"/>
    </row>
    <row r="52" spans="2:17" x14ac:dyDescent="0.25">
      <c r="B52" s="28"/>
      <c r="C52" s="48"/>
      <c r="D52" s="28"/>
      <c r="E52" s="28"/>
      <c r="F52" s="28"/>
      <c r="G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2:17" ht="30" customHeight="1" x14ac:dyDescent="0.25">
      <c r="B53" s="211" t="s">
        <v>59</v>
      </c>
      <c r="C53" s="211"/>
      <c r="D53" s="211"/>
      <c r="E53" s="211"/>
      <c r="F53" s="211"/>
      <c r="G53" s="211"/>
      <c r="H53" s="211"/>
      <c r="I53" s="211"/>
      <c r="J53" s="28"/>
      <c r="K53" s="28"/>
      <c r="L53" s="28"/>
      <c r="M53" s="28"/>
      <c r="N53" s="28"/>
      <c r="O53" s="28"/>
      <c r="P53" s="28"/>
      <c r="Q53" s="28"/>
    </row>
    <row r="54" spans="2:17" ht="30" customHeight="1" x14ac:dyDescent="0.25">
      <c r="B54" s="211" t="s">
        <v>60</v>
      </c>
      <c r="C54" s="211"/>
      <c r="D54" s="211"/>
      <c r="E54" s="211"/>
      <c r="F54" s="211"/>
      <c r="G54" s="211"/>
      <c r="H54" s="211"/>
      <c r="I54" s="211"/>
      <c r="J54" s="28"/>
      <c r="K54" s="28"/>
      <c r="L54" s="28"/>
      <c r="M54" s="28"/>
      <c r="N54" s="28"/>
      <c r="O54" s="28"/>
      <c r="P54" s="28"/>
      <c r="Q54" s="28"/>
    </row>
    <row r="55" spans="2:17" x14ac:dyDescent="0.25">
      <c r="I55" s="28"/>
      <c r="J55" s="28"/>
      <c r="K55" s="28"/>
      <c r="L55" s="28"/>
      <c r="M55" s="28"/>
      <c r="N55" s="28"/>
      <c r="O55" s="28"/>
      <c r="P55" s="28"/>
      <c r="Q55" s="28"/>
    </row>
    <row r="56" spans="2:17" x14ac:dyDescent="0.25">
      <c r="I56" s="28"/>
      <c r="J56" s="212"/>
      <c r="K56" s="212"/>
      <c r="L56" s="212"/>
      <c r="M56" s="212"/>
      <c r="N56" s="212"/>
      <c r="O56" s="212"/>
      <c r="P56" s="212"/>
      <c r="Q56" s="212"/>
    </row>
    <row r="57" spans="2:17" ht="15.75" customHeight="1" x14ac:dyDescent="0.25">
      <c r="B57" s="64"/>
      <c r="C57" s="64"/>
      <c r="D57" s="64"/>
      <c r="E57" s="65"/>
      <c r="F57" s="66"/>
      <c r="G57" s="66"/>
      <c r="H57" s="67"/>
      <c r="I57" s="67"/>
      <c r="J57" s="67"/>
      <c r="K57" s="67"/>
      <c r="L57" s="67"/>
      <c r="M57" s="67"/>
      <c r="N57" s="67"/>
      <c r="O57" s="67"/>
    </row>
    <row r="58" spans="2:17" ht="15.75" customHeight="1" x14ac:dyDescent="0.25">
      <c r="B58" s="64"/>
      <c r="C58" s="64"/>
      <c r="D58" s="64"/>
      <c r="E58" s="65"/>
      <c r="F58" s="66"/>
      <c r="G58" s="66"/>
      <c r="H58" s="67"/>
      <c r="I58" s="67"/>
      <c r="J58" s="67"/>
      <c r="K58" s="67"/>
      <c r="L58" s="67"/>
      <c r="M58" s="67"/>
      <c r="N58" s="67"/>
      <c r="O58" s="67"/>
    </row>
    <row r="59" spans="2:17" x14ac:dyDescent="0.25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</row>
    <row r="60" spans="2:17" x14ac:dyDescent="0.25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</row>
    <row r="61" spans="2:17" x14ac:dyDescent="0.25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2:17" x14ac:dyDescent="0.25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</row>
    <row r="63" spans="2:17" x14ac:dyDescent="0.2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</row>
    <row r="64" spans="2:17" x14ac:dyDescent="0.25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</row>
    <row r="65" spans="2:17" x14ac:dyDescent="0.2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</row>
    <row r="66" spans="2:17" x14ac:dyDescent="0.2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</row>
    <row r="67" spans="2:17" x14ac:dyDescent="0.2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</row>
    <row r="68" spans="2:17" x14ac:dyDescent="0.2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</row>
    <row r="69" spans="2:17" x14ac:dyDescent="0.2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</row>
    <row r="70" spans="2:17" x14ac:dyDescent="0.2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</row>
    <row r="71" spans="2:17" x14ac:dyDescent="0.2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</row>
    <row r="72" spans="2:17" x14ac:dyDescent="0.2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</row>
    <row r="73" spans="2:17" x14ac:dyDescent="0.2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</row>
    <row r="74" spans="2:17" x14ac:dyDescent="0.2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</row>
    <row r="75" spans="2:17" x14ac:dyDescent="0.2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</row>
    <row r="76" spans="2:17" x14ac:dyDescent="0.2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</row>
    <row r="77" spans="2:17" x14ac:dyDescent="0.2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</row>
    <row r="78" spans="2:17" x14ac:dyDescent="0.2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</row>
    <row r="79" spans="2:17" x14ac:dyDescent="0.2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</row>
    <row r="80" spans="2:17" x14ac:dyDescent="0.2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</row>
    <row r="81" spans="2:17" x14ac:dyDescent="0.2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</row>
    <row r="82" spans="2:17" x14ac:dyDescent="0.2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</row>
    <row r="83" spans="2:17" x14ac:dyDescent="0.2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</row>
    <row r="84" spans="2:17" x14ac:dyDescent="0.25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</row>
    <row r="85" spans="2:17" x14ac:dyDescent="0.25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</row>
    <row r="86" spans="2:17" x14ac:dyDescent="0.25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</row>
    <row r="87" spans="2:17" x14ac:dyDescent="0.25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</row>
    <row r="88" spans="2:17" x14ac:dyDescent="0.25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</row>
    <row r="89" spans="2:17" x14ac:dyDescent="0.25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</row>
    <row r="90" spans="2:17" x14ac:dyDescent="0.2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</row>
    <row r="91" spans="2:17" x14ac:dyDescent="0.25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</row>
    <row r="92" spans="2:17" x14ac:dyDescent="0.25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</row>
    <row r="93" spans="2:17" x14ac:dyDescent="0.25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</row>
    <row r="94" spans="2:17" x14ac:dyDescent="0.25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2:17" x14ac:dyDescent="0.25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</row>
    <row r="96" spans="2:17" x14ac:dyDescent="0.25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</row>
    <row r="97" spans="2:17" x14ac:dyDescent="0.25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2:17" x14ac:dyDescent="0.25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</row>
    <row r="99" spans="2:17" x14ac:dyDescent="0.25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</row>
    <row r="100" spans="2:17" x14ac:dyDescent="0.25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2:17" x14ac:dyDescent="0.25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</row>
    <row r="102" spans="2:17" x14ac:dyDescent="0.25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</row>
    <row r="103" spans="2:17" x14ac:dyDescent="0.25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</row>
    <row r="104" spans="2:17" x14ac:dyDescent="0.25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</row>
    <row r="105" spans="2:17" x14ac:dyDescent="0.25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</row>
    <row r="106" spans="2:17" x14ac:dyDescent="0.25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</row>
    <row r="107" spans="2:17" x14ac:dyDescent="0.25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</row>
    <row r="108" spans="2:17" x14ac:dyDescent="0.25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</row>
    <row r="109" spans="2:17" x14ac:dyDescent="0.25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</row>
    <row r="110" spans="2:17" x14ac:dyDescent="0.25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</row>
    <row r="111" spans="2:17" x14ac:dyDescent="0.25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</row>
    <row r="112" spans="2:17" x14ac:dyDescent="0.25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</row>
    <row r="113" spans="2:17" x14ac:dyDescent="0.25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</row>
    <row r="114" spans="2:17" x14ac:dyDescent="0.25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</row>
    <row r="115" spans="2:17" x14ac:dyDescent="0.25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spans="2:17" x14ac:dyDescent="0.25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</row>
    <row r="117" spans="2:17" x14ac:dyDescent="0.25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</row>
    <row r="118" spans="2:17" x14ac:dyDescent="0.25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</row>
    <row r="119" spans="2:17" x14ac:dyDescent="0.25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</row>
    <row r="120" spans="2:17" x14ac:dyDescent="0.25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</row>
    <row r="121" spans="2:17" x14ac:dyDescent="0.25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</row>
    <row r="122" spans="2:17" x14ac:dyDescent="0.25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</row>
    <row r="123" spans="2:17" x14ac:dyDescent="0.25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</row>
    <row r="124" spans="2:17" x14ac:dyDescent="0.25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</row>
    <row r="125" spans="2:17" x14ac:dyDescent="0.25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spans="2:17" x14ac:dyDescent="0.25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</row>
    <row r="127" spans="2:17" x14ac:dyDescent="0.25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</row>
    <row r="128" spans="2:17" x14ac:dyDescent="0.25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</row>
    <row r="129" spans="2:17" x14ac:dyDescent="0.25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</row>
    <row r="130" spans="2:17" x14ac:dyDescent="0.25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</row>
    <row r="131" spans="2:17" x14ac:dyDescent="0.25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</row>
    <row r="132" spans="2:17" x14ac:dyDescent="0.25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</row>
    <row r="133" spans="2:17" x14ac:dyDescent="0.25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</row>
    <row r="134" spans="2:17" x14ac:dyDescent="0.25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</row>
    <row r="135" spans="2:17" x14ac:dyDescent="0.25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</row>
    <row r="136" spans="2:17" x14ac:dyDescent="0.25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</row>
    <row r="137" spans="2:17" x14ac:dyDescent="0.25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</row>
    <row r="138" spans="2:17" x14ac:dyDescent="0.25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</row>
    <row r="139" spans="2:17" x14ac:dyDescent="0.25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</row>
    <row r="140" spans="2:17" x14ac:dyDescent="0.25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</row>
    <row r="141" spans="2:17" x14ac:dyDescent="0.25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</row>
    <row r="142" spans="2:17" x14ac:dyDescent="0.25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</row>
    <row r="143" spans="2:17" x14ac:dyDescent="0.25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</row>
    <row r="144" spans="2:17" x14ac:dyDescent="0.25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</row>
    <row r="145" spans="2:17" x14ac:dyDescent="0.25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2:17" x14ac:dyDescent="0.25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</row>
    <row r="147" spans="2:17" x14ac:dyDescent="0.25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</row>
    <row r="148" spans="2:17" x14ac:dyDescent="0.25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</row>
    <row r="149" spans="2:17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</row>
    <row r="150" spans="2:17" x14ac:dyDescent="0.25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</row>
    <row r="151" spans="2:17" x14ac:dyDescent="0.25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</row>
    <row r="152" spans="2:17" x14ac:dyDescent="0.25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</row>
    <row r="153" spans="2:17" x14ac:dyDescent="0.25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</row>
    <row r="154" spans="2:17" x14ac:dyDescent="0.25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</row>
    <row r="155" spans="2:17" x14ac:dyDescent="0.25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</row>
    <row r="156" spans="2:17" x14ac:dyDescent="0.25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</row>
    <row r="157" spans="2:17" x14ac:dyDescent="0.25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</row>
    <row r="158" spans="2:17" x14ac:dyDescent="0.25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</row>
    <row r="159" spans="2:17" x14ac:dyDescent="0.25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</row>
    <row r="160" spans="2:17" x14ac:dyDescent="0.25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</row>
    <row r="161" spans="2:17" x14ac:dyDescent="0.25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</row>
    <row r="162" spans="2:17" x14ac:dyDescent="0.25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</row>
    <row r="163" spans="2:17" x14ac:dyDescent="0.25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</row>
    <row r="164" spans="2:17" x14ac:dyDescent="0.25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</row>
    <row r="165" spans="2:17" x14ac:dyDescent="0.25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</row>
    <row r="166" spans="2:17" x14ac:dyDescent="0.25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</row>
    <row r="167" spans="2:17" x14ac:dyDescent="0.25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</row>
    <row r="168" spans="2:17" x14ac:dyDescent="0.25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</row>
    <row r="169" spans="2:17" x14ac:dyDescent="0.25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</row>
    <row r="170" spans="2:17" x14ac:dyDescent="0.25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</row>
    <row r="171" spans="2:17" x14ac:dyDescent="0.25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</row>
    <row r="172" spans="2:17" x14ac:dyDescent="0.25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</row>
    <row r="173" spans="2:17" x14ac:dyDescent="0.25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</row>
    <row r="174" spans="2:17" x14ac:dyDescent="0.25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</row>
  </sheetData>
  <mergeCells count="20">
    <mergeCell ref="B54:I54"/>
    <mergeCell ref="J56:Q56"/>
    <mergeCell ref="C38:G38"/>
    <mergeCell ref="C46:G46"/>
    <mergeCell ref="C47:G47"/>
    <mergeCell ref="B50:G50"/>
    <mergeCell ref="B51:G51"/>
    <mergeCell ref="B53:I53"/>
    <mergeCell ref="K7:M7"/>
    <mergeCell ref="C37:G37"/>
    <mergeCell ref="B1:H1"/>
    <mergeCell ref="B2:I2"/>
    <mergeCell ref="B3:H3"/>
    <mergeCell ref="B4:I4"/>
    <mergeCell ref="B6:I6"/>
    <mergeCell ref="B8:I8"/>
    <mergeCell ref="B16:I16"/>
    <mergeCell ref="B18:H18"/>
    <mergeCell ref="B27:H27"/>
    <mergeCell ref="B35:I35"/>
  </mergeCells>
  <conditionalFormatting sqref="C29:C33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{D25B61CF-7F35-4546-A667-DF72DC6888C4}</x14:id>
        </ext>
      </extLst>
    </cfRule>
  </conditionalFormatting>
  <conditionalFormatting sqref="I51">
    <cfRule type="cellIs" dxfId="5" priority="2" operator="greaterThanOrEqual">
      <formula>0.1</formula>
    </cfRule>
    <cfRule type="cellIs" dxfId="4" priority="3" operator="lessThan">
      <formula>0.1</formula>
    </cfRule>
  </conditionalFormatting>
  <conditionalFormatting sqref="M10:M1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{C69F7EDC-8FE8-42EC-8FDE-A42061AE3BD2}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7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25B61CF-7F35-4546-A667-DF72DC6888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C29:C33</xm:sqref>
        </x14:conditionalFormatting>
        <x14:conditionalFormatting xmlns:xm="http://schemas.microsoft.com/office/excel/2006/main">
          <x14:cfRule type="dataBar" id="{C69F7EDC-8FE8-42EC-8FDE-A42061AE3B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M10:M14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2AF34-4A47-4352-AA81-0DD5BB16D225}">
  <dimension ref="A1:Q174"/>
  <sheetViews>
    <sheetView showGridLines="0" topLeftCell="A4" zoomScaleNormal="100" zoomScaleSheetLayoutView="100" workbookViewId="0">
      <selection activeCell="M8" sqref="M8"/>
    </sheetView>
  </sheetViews>
  <sheetFormatPr baseColWidth="10" defaultColWidth="11.42578125" defaultRowHeight="15.75" x14ac:dyDescent="0.25"/>
  <cols>
    <col min="1" max="1" width="5.7109375" style="27" customWidth="1"/>
    <col min="2" max="2" width="13.28515625" style="27" bestFit="1" customWidth="1"/>
    <col min="3" max="9" width="9.7109375" style="27" customWidth="1"/>
    <col min="10" max="11" width="11.42578125" style="27"/>
    <col min="12" max="12" width="40.7109375" style="27" customWidth="1"/>
    <col min="13" max="13" width="14.140625" style="27" customWidth="1"/>
    <col min="14" max="16384" width="11.42578125" style="27"/>
  </cols>
  <sheetData>
    <row r="1" spans="1:17" x14ac:dyDescent="0.25">
      <c r="B1" s="205"/>
      <c r="C1" s="205"/>
      <c r="D1" s="205"/>
      <c r="E1" s="205"/>
      <c r="F1" s="205"/>
      <c r="G1" s="205"/>
      <c r="H1" s="205"/>
      <c r="I1" s="28"/>
      <c r="J1" s="28"/>
      <c r="K1" s="28"/>
      <c r="L1" s="28"/>
      <c r="M1" s="28"/>
      <c r="N1" s="28"/>
      <c r="O1" s="28"/>
      <c r="P1" s="28"/>
      <c r="Q1" s="28"/>
    </row>
    <row r="2" spans="1:17" x14ac:dyDescent="0.25">
      <c r="B2" s="206" t="s">
        <v>32</v>
      </c>
      <c r="C2" s="206"/>
      <c r="D2" s="206"/>
      <c r="E2" s="206"/>
      <c r="F2" s="206"/>
      <c r="G2" s="206"/>
      <c r="H2" s="206"/>
      <c r="I2" s="206"/>
      <c r="J2" s="29"/>
      <c r="K2" s="29"/>
      <c r="L2" s="28"/>
      <c r="M2" s="28"/>
      <c r="N2" s="28"/>
      <c r="O2" s="28"/>
      <c r="P2" s="28"/>
      <c r="Q2" s="28"/>
    </row>
    <row r="3" spans="1:17" x14ac:dyDescent="0.25">
      <c r="B3" s="207"/>
      <c r="C3" s="207"/>
      <c r="D3" s="207"/>
      <c r="E3" s="207"/>
      <c r="F3" s="207"/>
      <c r="G3" s="207"/>
      <c r="H3" s="207"/>
      <c r="I3" s="28"/>
      <c r="J3" s="28"/>
      <c r="K3" s="28"/>
      <c r="L3" s="28"/>
      <c r="M3" s="28"/>
      <c r="N3" s="28"/>
      <c r="O3" s="28"/>
      <c r="P3" s="28"/>
      <c r="Q3" s="28"/>
    </row>
    <row r="4" spans="1:17" ht="46.5" customHeight="1" x14ac:dyDescent="0.25">
      <c r="B4" s="208" t="s">
        <v>61</v>
      </c>
      <c r="C4" s="208"/>
      <c r="D4" s="208"/>
      <c r="E4" s="208"/>
      <c r="F4" s="208"/>
      <c r="G4" s="208"/>
      <c r="H4" s="208"/>
      <c r="I4" s="208"/>
      <c r="J4" s="31"/>
      <c r="M4" s="28"/>
      <c r="N4" s="28"/>
      <c r="O4" s="28"/>
      <c r="P4" s="28"/>
      <c r="Q4" s="28"/>
    </row>
    <row r="5" spans="1:17" x14ac:dyDescent="0.25">
      <c r="B5" s="30"/>
      <c r="C5" s="30"/>
      <c r="D5" s="30"/>
      <c r="E5" s="30"/>
      <c r="F5" s="30"/>
      <c r="G5" s="30"/>
      <c r="H5" s="30"/>
      <c r="I5" s="30"/>
      <c r="J5" s="28"/>
      <c r="K5" s="28"/>
      <c r="L5" s="28"/>
      <c r="M5" s="28"/>
      <c r="N5" s="28"/>
      <c r="O5" s="28"/>
      <c r="P5" s="28"/>
      <c r="Q5" s="28"/>
    </row>
    <row r="6" spans="1:17" ht="60" customHeight="1" x14ac:dyDescent="0.25">
      <c r="B6" s="208" t="s">
        <v>62</v>
      </c>
      <c r="C6" s="208"/>
      <c r="D6" s="208"/>
      <c r="E6" s="208"/>
      <c r="F6" s="208"/>
      <c r="G6" s="208"/>
      <c r="H6" s="208"/>
      <c r="I6" s="208"/>
      <c r="J6" s="31"/>
      <c r="K6" s="28"/>
      <c r="L6" s="28"/>
      <c r="M6" s="28"/>
      <c r="N6" s="28"/>
      <c r="O6" s="28"/>
      <c r="P6" s="28"/>
      <c r="Q6" s="28"/>
    </row>
    <row r="7" spans="1:17" ht="15.75" customHeight="1" x14ac:dyDescent="0.25">
      <c r="B7" s="30"/>
      <c r="C7" s="30"/>
      <c r="D7" s="30"/>
      <c r="E7" s="30"/>
      <c r="F7" s="30"/>
      <c r="G7" s="30"/>
      <c r="H7" s="30"/>
      <c r="I7" s="30"/>
      <c r="J7" s="30"/>
      <c r="K7" s="203" t="s">
        <v>3</v>
      </c>
      <c r="L7" s="203"/>
      <c r="M7" s="203"/>
      <c r="N7" s="28"/>
      <c r="O7" s="28"/>
      <c r="P7" s="28"/>
      <c r="Q7" s="28"/>
    </row>
    <row r="8" spans="1:17" x14ac:dyDescent="0.25">
      <c r="B8" s="209" t="s">
        <v>33</v>
      </c>
      <c r="C8" s="209"/>
      <c r="D8" s="209"/>
      <c r="E8" s="209"/>
      <c r="F8" s="209"/>
      <c r="G8" s="209"/>
      <c r="H8" s="209"/>
      <c r="I8" s="209"/>
      <c r="J8" s="28"/>
      <c r="M8" s="28"/>
      <c r="N8" s="28"/>
      <c r="O8" s="28"/>
      <c r="P8" s="28"/>
      <c r="Q8" s="28"/>
    </row>
    <row r="9" spans="1:17" x14ac:dyDescent="0.25">
      <c r="B9" s="71" t="s">
        <v>34</v>
      </c>
      <c r="C9" s="72" t="str">
        <f>+B10</f>
        <v>A1</v>
      </c>
      <c r="D9" s="72" t="str">
        <f>+B11</f>
        <v>A2</v>
      </c>
      <c r="E9" s="72" t="str">
        <f>+B12</f>
        <v>A3</v>
      </c>
      <c r="F9" s="72" t="str">
        <f>+B13</f>
        <v>A4</v>
      </c>
      <c r="G9" s="72" t="str">
        <f>+B14</f>
        <v>A5</v>
      </c>
      <c r="H9" s="68" t="s">
        <v>35</v>
      </c>
      <c r="I9" s="68" t="s">
        <v>36</v>
      </c>
      <c r="J9" s="28"/>
      <c r="K9" s="68" t="s">
        <v>37</v>
      </c>
      <c r="L9" s="68" t="s">
        <v>38</v>
      </c>
      <c r="M9" s="76" t="s">
        <v>47</v>
      </c>
      <c r="N9" s="28"/>
      <c r="O9" s="28"/>
      <c r="P9" s="28"/>
      <c r="Q9" s="28"/>
    </row>
    <row r="10" spans="1:17" x14ac:dyDescent="0.25">
      <c r="A10" s="32"/>
      <c r="B10" s="72" t="s">
        <v>39</v>
      </c>
      <c r="C10" s="33">
        <v>1</v>
      </c>
      <c r="D10" s="34">
        <f>1/C11</f>
        <v>0.5</v>
      </c>
      <c r="E10" s="34">
        <f>1/C12</f>
        <v>0.25</v>
      </c>
      <c r="F10" s="34">
        <f>1/C13</f>
        <v>0.14285714285714285</v>
      </c>
      <c r="G10" s="35">
        <f>1/C14</f>
        <v>0.1111111111111111</v>
      </c>
      <c r="H10" s="36">
        <f>SUM(C10:G10)</f>
        <v>2.003968253968254</v>
      </c>
      <c r="I10" s="36">
        <f>1/H10</f>
        <v>0.49900990099009901</v>
      </c>
      <c r="J10" s="28"/>
      <c r="K10" s="37" t="s">
        <v>39</v>
      </c>
      <c r="L10" s="83" t="s">
        <v>1</v>
      </c>
      <c r="M10" s="100">
        <f>C29</f>
        <v>0.44822661576502476</v>
      </c>
      <c r="N10" s="28"/>
      <c r="O10" s="28"/>
      <c r="P10" s="28"/>
      <c r="Q10" s="28"/>
    </row>
    <row r="11" spans="1:17" x14ac:dyDescent="0.25">
      <c r="A11" s="38"/>
      <c r="B11" s="72" t="s">
        <v>40</v>
      </c>
      <c r="C11" s="39">
        <v>2</v>
      </c>
      <c r="D11" s="33">
        <v>1</v>
      </c>
      <c r="E11" s="34">
        <f>1/D12</f>
        <v>0.33333333333333331</v>
      </c>
      <c r="F11" s="34">
        <f>1/D13</f>
        <v>0.16666666666666666</v>
      </c>
      <c r="G11" s="35">
        <f>1/D14</f>
        <v>0.125</v>
      </c>
      <c r="H11" s="36">
        <f t="shared" ref="H11:H14" si="0">SUM(C11:G11)</f>
        <v>3.625</v>
      </c>
      <c r="I11" s="36">
        <f t="shared" ref="I11:I14" si="1">1/H11</f>
        <v>0.27586206896551724</v>
      </c>
      <c r="J11" s="28"/>
      <c r="K11" s="37" t="s">
        <v>40</v>
      </c>
      <c r="L11" s="83" t="s">
        <v>7</v>
      </c>
      <c r="M11" s="100">
        <f t="shared" ref="M11:M14" si="2">C30</f>
        <v>0.30107433731878935</v>
      </c>
      <c r="N11" s="28"/>
      <c r="O11" s="28"/>
      <c r="P11" s="28"/>
      <c r="Q11" s="28"/>
    </row>
    <row r="12" spans="1:17" x14ac:dyDescent="0.25">
      <c r="A12" s="38"/>
      <c r="B12" s="72" t="s">
        <v>41</v>
      </c>
      <c r="C12" s="39">
        <v>4</v>
      </c>
      <c r="D12" s="39">
        <v>3</v>
      </c>
      <c r="E12" s="33">
        <v>1</v>
      </c>
      <c r="F12" s="34">
        <f>1/E13</f>
        <v>0.25</v>
      </c>
      <c r="G12" s="35">
        <f>1/E14</f>
        <v>0.16666666666666666</v>
      </c>
      <c r="H12" s="36">
        <f t="shared" si="0"/>
        <v>8.4166666666666661</v>
      </c>
      <c r="I12" s="36">
        <f t="shared" si="1"/>
        <v>0.11881188118811882</v>
      </c>
      <c r="J12" s="28"/>
      <c r="K12" s="37" t="s">
        <v>41</v>
      </c>
      <c r="L12" s="83" t="s">
        <v>6</v>
      </c>
      <c r="M12" s="100">
        <f t="shared" si="2"/>
        <v>0.15518448396563794</v>
      </c>
      <c r="N12" s="28"/>
      <c r="O12" s="28"/>
      <c r="P12" s="28"/>
      <c r="Q12" s="28"/>
    </row>
    <row r="13" spans="1:17" x14ac:dyDescent="0.25">
      <c r="A13" s="38"/>
      <c r="B13" s="72" t="s">
        <v>42</v>
      </c>
      <c r="C13" s="39">
        <v>7</v>
      </c>
      <c r="D13" s="39">
        <v>6</v>
      </c>
      <c r="E13" s="39">
        <v>4</v>
      </c>
      <c r="F13" s="33">
        <v>1</v>
      </c>
      <c r="G13" s="35">
        <f>1/F14</f>
        <v>0.33333333333333331</v>
      </c>
      <c r="H13" s="36">
        <f t="shared" si="0"/>
        <v>18.333333333333332</v>
      </c>
      <c r="I13" s="36">
        <f t="shared" si="1"/>
        <v>5.454545454545455E-2</v>
      </c>
      <c r="J13" s="28"/>
      <c r="K13" s="37" t="s">
        <v>42</v>
      </c>
      <c r="L13" s="83" t="s">
        <v>5</v>
      </c>
      <c r="M13" s="100">
        <f t="shared" si="2"/>
        <v>6.2524735232143899E-2</v>
      </c>
      <c r="N13" s="28"/>
      <c r="O13" s="28"/>
      <c r="P13" s="28"/>
      <c r="Q13" s="28"/>
    </row>
    <row r="14" spans="1:17" x14ac:dyDescent="0.25">
      <c r="A14" s="40"/>
      <c r="B14" s="72" t="s">
        <v>43</v>
      </c>
      <c r="C14" s="41">
        <v>9</v>
      </c>
      <c r="D14" s="41">
        <v>8</v>
      </c>
      <c r="E14" s="41">
        <v>6</v>
      </c>
      <c r="F14" s="41">
        <v>3</v>
      </c>
      <c r="G14" s="42">
        <v>1</v>
      </c>
      <c r="H14" s="36">
        <f t="shared" si="0"/>
        <v>27</v>
      </c>
      <c r="I14" s="36">
        <f t="shared" si="1"/>
        <v>3.7037037037037035E-2</v>
      </c>
      <c r="J14" s="28"/>
      <c r="K14" s="37" t="s">
        <v>43</v>
      </c>
      <c r="L14" s="83" t="s">
        <v>4</v>
      </c>
      <c r="M14" s="100">
        <f t="shared" si="2"/>
        <v>3.2989827718404023E-2</v>
      </c>
      <c r="N14" s="28"/>
      <c r="O14" s="28"/>
      <c r="P14" s="28"/>
      <c r="Q14" s="28"/>
    </row>
    <row r="15" spans="1:17" x14ac:dyDescent="0.25">
      <c r="B15" s="43"/>
      <c r="C15" s="44"/>
      <c r="D15" s="44"/>
      <c r="E15" s="44"/>
      <c r="F15" s="44"/>
      <c r="G15" s="44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7" ht="33" customHeight="1" x14ac:dyDescent="0.25">
      <c r="B16" s="208" t="s">
        <v>63</v>
      </c>
      <c r="C16" s="208"/>
      <c r="D16" s="208"/>
      <c r="E16" s="208"/>
      <c r="F16" s="208"/>
      <c r="G16" s="208"/>
      <c r="H16" s="208"/>
      <c r="I16" s="208"/>
      <c r="J16" s="45"/>
      <c r="K16" s="45"/>
      <c r="L16" s="28"/>
      <c r="M16" s="28"/>
      <c r="N16" s="28"/>
      <c r="O16" s="28"/>
      <c r="P16" s="28"/>
      <c r="Q16" s="28"/>
    </row>
    <row r="17" spans="2:17" ht="17.25" customHeight="1" x14ac:dyDescent="0.25">
      <c r="B17" s="46"/>
      <c r="C17" s="46"/>
      <c r="D17" s="46"/>
      <c r="E17" s="46"/>
      <c r="F17" s="46"/>
      <c r="G17" s="46"/>
      <c r="H17" s="46"/>
      <c r="I17" s="46"/>
      <c r="J17" s="28"/>
      <c r="K17" s="28"/>
      <c r="L17" s="28"/>
      <c r="M17" s="28"/>
      <c r="N17" s="28"/>
      <c r="O17" s="28"/>
      <c r="P17" s="28"/>
      <c r="Q17" s="28"/>
    </row>
    <row r="18" spans="2:17" x14ac:dyDescent="0.25">
      <c r="B18" s="209" t="s">
        <v>44</v>
      </c>
      <c r="C18" s="209"/>
      <c r="D18" s="209"/>
      <c r="E18" s="209"/>
      <c r="F18" s="209"/>
      <c r="G18" s="209"/>
      <c r="H18" s="209"/>
      <c r="I18" s="28"/>
      <c r="J18" s="28"/>
      <c r="K18" s="28"/>
      <c r="L18" s="28"/>
      <c r="M18" s="28"/>
      <c r="N18" s="28"/>
      <c r="O18" s="28"/>
      <c r="P18" s="28"/>
      <c r="Q18" s="28"/>
    </row>
    <row r="19" spans="2:17" x14ac:dyDescent="0.25">
      <c r="B19" s="71" t="s">
        <v>34</v>
      </c>
      <c r="C19" s="72" t="str">
        <f>+B10</f>
        <v>A1</v>
      </c>
      <c r="D19" s="72" t="str">
        <f>+B11</f>
        <v>A2</v>
      </c>
      <c r="E19" s="72" t="str">
        <f>+B12</f>
        <v>A3</v>
      </c>
      <c r="F19" s="72" t="str">
        <f>+B13</f>
        <v>A4</v>
      </c>
      <c r="G19" s="72" t="str">
        <f>+B14</f>
        <v>A5</v>
      </c>
      <c r="H19" s="73" t="s">
        <v>35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2:17" x14ac:dyDescent="0.25">
      <c r="B20" s="72" t="str">
        <f>+B10</f>
        <v>A1</v>
      </c>
      <c r="C20" s="47">
        <f>$I$10*C10</f>
        <v>0.49900990099009901</v>
      </c>
      <c r="D20" s="48">
        <f>$I$10*D10</f>
        <v>0.2495049504950495</v>
      </c>
      <c r="E20" s="48">
        <f>$I$10*E10</f>
        <v>0.12475247524752475</v>
      </c>
      <c r="F20" s="48">
        <f>$I$10*F10</f>
        <v>7.1287128712871281E-2</v>
      </c>
      <c r="G20" s="48">
        <f>$I$10*G10</f>
        <v>5.5445544554455439E-2</v>
      </c>
      <c r="H20" s="36">
        <f>SUM(C20:G20)</f>
        <v>1</v>
      </c>
      <c r="I20" s="28"/>
      <c r="J20" s="28"/>
      <c r="K20" s="28"/>
      <c r="L20" s="28"/>
      <c r="M20" s="28"/>
      <c r="N20" s="28"/>
      <c r="O20" s="28"/>
      <c r="P20" s="28"/>
      <c r="Q20" s="28"/>
    </row>
    <row r="21" spans="2:17" x14ac:dyDescent="0.25">
      <c r="B21" s="72" t="str">
        <f>+B11</f>
        <v>A2</v>
      </c>
      <c r="C21" s="47">
        <f>$I$11*C11</f>
        <v>0.55172413793103448</v>
      </c>
      <c r="D21" s="48">
        <f>$I$11*D11</f>
        <v>0.27586206896551724</v>
      </c>
      <c r="E21" s="48">
        <f>$I$11*E11</f>
        <v>9.1954022988505746E-2</v>
      </c>
      <c r="F21" s="48">
        <f>$I$11*F11</f>
        <v>4.5977011494252873E-2</v>
      </c>
      <c r="G21" s="48">
        <f>$I$11*G11</f>
        <v>3.4482758620689655E-2</v>
      </c>
      <c r="H21" s="36">
        <f>SUM(C21:G21)</f>
        <v>0.99999999999999989</v>
      </c>
      <c r="I21" s="28"/>
      <c r="J21" s="28"/>
      <c r="K21" s="28"/>
      <c r="L21" s="28"/>
      <c r="M21" s="28"/>
      <c r="N21" s="28"/>
      <c r="O21" s="28"/>
      <c r="P21" s="28"/>
      <c r="Q21" s="28"/>
    </row>
    <row r="22" spans="2:17" x14ac:dyDescent="0.25">
      <c r="B22" s="72" t="str">
        <f>+B12</f>
        <v>A3</v>
      </c>
      <c r="C22" s="47">
        <f>$I$12*C12</f>
        <v>0.47524752475247528</v>
      </c>
      <c r="D22" s="48">
        <f>$I$12*D12</f>
        <v>0.35643564356435647</v>
      </c>
      <c r="E22" s="48">
        <f>$I$12*E12</f>
        <v>0.11881188118811882</v>
      </c>
      <c r="F22" s="48">
        <f>$I$12*F12</f>
        <v>2.9702970297029705E-2</v>
      </c>
      <c r="G22" s="48">
        <f>$I$12*G12</f>
        <v>1.9801980198019802E-2</v>
      </c>
      <c r="H22" s="36">
        <f t="shared" ref="H22:H23" si="3">SUM(C22:G22)</f>
        <v>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2:17" x14ac:dyDescent="0.25">
      <c r="B23" s="72" t="str">
        <f>+B13</f>
        <v>A4</v>
      </c>
      <c r="C23" s="47">
        <f>$I$13*C13</f>
        <v>0.38181818181818183</v>
      </c>
      <c r="D23" s="48">
        <f>$I$13*D13</f>
        <v>0.32727272727272727</v>
      </c>
      <c r="E23" s="48">
        <f>$I$13*E13</f>
        <v>0.2181818181818182</v>
      </c>
      <c r="F23" s="48">
        <f>$I$13*F13</f>
        <v>5.454545454545455E-2</v>
      </c>
      <c r="G23" s="48">
        <f>$I$13*G13</f>
        <v>1.8181818181818181E-2</v>
      </c>
      <c r="H23" s="36">
        <f t="shared" si="3"/>
        <v>1</v>
      </c>
      <c r="I23" s="28"/>
      <c r="J23" s="28"/>
      <c r="K23" s="28"/>
      <c r="L23" s="28"/>
      <c r="M23" s="28"/>
      <c r="N23" s="28"/>
      <c r="O23" s="28"/>
      <c r="P23" s="28"/>
      <c r="Q23" s="28"/>
    </row>
    <row r="24" spans="2:17" x14ac:dyDescent="0.25">
      <c r="B24" s="74" t="str">
        <f>+B14</f>
        <v>A5</v>
      </c>
      <c r="C24" s="47">
        <f>$I$14*C14</f>
        <v>0.33333333333333331</v>
      </c>
      <c r="D24" s="48">
        <f>$I$14*D14</f>
        <v>0.29629629629629628</v>
      </c>
      <c r="E24" s="48">
        <f>$I$14*E14</f>
        <v>0.22222222222222221</v>
      </c>
      <c r="F24" s="48">
        <f>$I$14*F14</f>
        <v>0.1111111111111111</v>
      </c>
      <c r="G24" s="48">
        <f>$I$14*G14</f>
        <v>3.7037037037037035E-2</v>
      </c>
      <c r="H24" s="36">
        <f>SUM(C24:G24)</f>
        <v>0.99999999999999978</v>
      </c>
      <c r="I24" s="28"/>
      <c r="J24" s="28"/>
      <c r="K24" s="28"/>
      <c r="L24" s="28"/>
      <c r="M24" s="28"/>
      <c r="N24" s="28"/>
      <c r="O24" s="28"/>
      <c r="P24" s="28"/>
      <c r="Q24" s="28"/>
    </row>
    <row r="25" spans="2:17" ht="25.5" x14ac:dyDescent="0.25">
      <c r="B25" s="75" t="s">
        <v>45</v>
      </c>
      <c r="C25" s="36">
        <f>SUM(C20:C24)/5</f>
        <v>0.44822661576502476</v>
      </c>
      <c r="D25" s="36">
        <f t="shared" ref="D25:G25" si="4">SUM(D20:D24)/5</f>
        <v>0.30107433731878935</v>
      </c>
      <c r="E25" s="36">
        <f t="shared" si="4"/>
        <v>0.15518448396563794</v>
      </c>
      <c r="F25" s="36">
        <f t="shared" si="4"/>
        <v>6.2524735232143899E-2</v>
      </c>
      <c r="G25" s="36">
        <f t="shared" si="4"/>
        <v>3.2989827718404023E-2</v>
      </c>
      <c r="H25" s="36">
        <f>SUM(C25:G25)</f>
        <v>1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2:17" x14ac:dyDescent="0.25">
      <c r="B26" s="49"/>
      <c r="C26" s="48"/>
      <c r="D26" s="48"/>
      <c r="E26" s="48"/>
      <c r="F26" s="48"/>
      <c r="G26" s="48"/>
      <c r="H26" s="48"/>
      <c r="I26" s="28"/>
      <c r="J26" s="28"/>
      <c r="K26" s="28"/>
      <c r="L26" s="28"/>
      <c r="M26" s="28"/>
      <c r="N26" s="28"/>
      <c r="O26" s="28"/>
      <c r="P26" s="28"/>
      <c r="Q26" s="28"/>
    </row>
    <row r="27" spans="2:17" ht="15.75" customHeight="1" x14ac:dyDescent="0.25">
      <c r="B27" s="210" t="s">
        <v>64</v>
      </c>
      <c r="C27" s="210"/>
      <c r="D27" s="210"/>
      <c r="E27" s="210"/>
      <c r="F27" s="210"/>
      <c r="G27" s="210"/>
      <c r="H27" s="210"/>
      <c r="I27" s="28"/>
      <c r="J27" s="28"/>
      <c r="K27" s="28"/>
      <c r="L27" s="28"/>
      <c r="M27" s="28"/>
      <c r="N27" s="28"/>
      <c r="O27" s="28"/>
      <c r="P27" s="28"/>
      <c r="Q27" s="28"/>
    </row>
    <row r="28" spans="2:17" ht="29.25" customHeight="1" x14ac:dyDescent="0.25">
      <c r="B28" s="68" t="s">
        <v>34</v>
      </c>
      <c r="C28" s="76" t="s">
        <v>47</v>
      </c>
      <c r="E28" s="50"/>
      <c r="F28" s="50"/>
      <c r="G28" s="50"/>
      <c r="H28" s="50"/>
      <c r="I28" s="28"/>
      <c r="J28" s="28"/>
      <c r="K28" s="28"/>
      <c r="L28" s="28"/>
      <c r="M28" s="28"/>
      <c r="N28" s="28"/>
      <c r="O28" s="28"/>
      <c r="P28" s="28"/>
      <c r="Q28" s="28"/>
    </row>
    <row r="29" spans="2:17" ht="20.100000000000001" customHeight="1" x14ac:dyDescent="0.25">
      <c r="B29" s="81" t="s">
        <v>39</v>
      </c>
      <c r="C29" s="97">
        <f>C25</f>
        <v>0.44822661576502476</v>
      </c>
      <c r="E29" s="80"/>
      <c r="F29" s="79"/>
      <c r="G29" s="79"/>
      <c r="H29" s="79"/>
      <c r="I29" s="79"/>
      <c r="J29" s="28"/>
      <c r="K29" s="28"/>
      <c r="L29" s="28"/>
      <c r="M29" s="28"/>
      <c r="N29" s="28"/>
      <c r="O29" s="28"/>
      <c r="P29" s="28"/>
      <c r="Q29" s="28"/>
    </row>
    <row r="30" spans="2:17" ht="20.100000000000001" customHeight="1" x14ac:dyDescent="0.25">
      <c r="B30" s="81" t="s">
        <v>40</v>
      </c>
      <c r="C30" s="97">
        <f>D25</f>
        <v>0.30107433731878935</v>
      </c>
      <c r="E30" s="80"/>
      <c r="F30" s="79"/>
      <c r="G30" s="79"/>
      <c r="H30" s="79"/>
      <c r="I30" s="79"/>
      <c r="J30" s="28"/>
      <c r="K30" s="28"/>
      <c r="L30" s="28"/>
      <c r="M30" s="28"/>
      <c r="N30" s="28"/>
      <c r="O30" s="28"/>
      <c r="P30" s="28"/>
      <c r="Q30" s="28"/>
    </row>
    <row r="31" spans="2:17" x14ac:dyDescent="0.25">
      <c r="B31" s="81" t="s">
        <v>41</v>
      </c>
      <c r="C31" s="97">
        <f>E25</f>
        <v>0.15518448396563794</v>
      </c>
      <c r="E31" s="80"/>
      <c r="F31" s="79"/>
      <c r="G31" s="79"/>
      <c r="H31" s="79"/>
      <c r="I31" s="79"/>
      <c r="J31" s="28"/>
      <c r="K31" s="28"/>
      <c r="L31" s="28"/>
      <c r="M31" s="28"/>
      <c r="N31" s="28"/>
      <c r="O31" s="28"/>
      <c r="P31" s="28"/>
      <c r="Q31" s="28"/>
    </row>
    <row r="32" spans="2:17" x14ac:dyDescent="0.25">
      <c r="B32" s="81" t="s">
        <v>42</v>
      </c>
      <c r="C32" s="97">
        <f>F25</f>
        <v>6.2524735232143899E-2</v>
      </c>
      <c r="E32" s="80"/>
      <c r="F32" s="79"/>
      <c r="G32" s="79"/>
      <c r="H32" s="79"/>
      <c r="I32" s="79"/>
      <c r="J32" s="28"/>
      <c r="K32" s="28"/>
      <c r="L32" s="28"/>
      <c r="M32" s="28"/>
      <c r="N32" s="28"/>
      <c r="O32" s="28"/>
      <c r="P32" s="28"/>
      <c r="Q32" s="28"/>
    </row>
    <row r="33" spans="2:17" x14ac:dyDescent="0.25">
      <c r="B33" s="82" t="s">
        <v>43</v>
      </c>
      <c r="C33" s="101">
        <f>G25</f>
        <v>3.2989827718404023E-2</v>
      </c>
      <c r="E33" s="80"/>
      <c r="F33" s="79"/>
      <c r="G33" s="79"/>
      <c r="H33" s="79"/>
      <c r="I33" s="79"/>
      <c r="J33" s="28"/>
      <c r="K33" s="28"/>
      <c r="L33" s="28"/>
      <c r="M33" s="28"/>
      <c r="N33" s="28"/>
      <c r="O33" s="28"/>
      <c r="P33" s="28"/>
      <c r="Q33" s="28"/>
    </row>
    <row r="34" spans="2:17" x14ac:dyDescent="0.25">
      <c r="B34" s="49"/>
      <c r="C34" s="48"/>
      <c r="D34" s="48"/>
      <c r="E34" s="48"/>
      <c r="F34" s="48"/>
      <c r="G34" s="48"/>
      <c r="H34" s="48"/>
      <c r="I34" s="28"/>
      <c r="J34" s="28"/>
      <c r="K34" s="28"/>
      <c r="L34" s="28"/>
      <c r="M34" s="28"/>
      <c r="N34" s="28"/>
      <c r="O34" s="28"/>
      <c r="P34" s="28"/>
      <c r="Q34" s="28"/>
    </row>
    <row r="35" spans="2:17" ht="42.75" customHeight="1" x14ac:dyDescent="0.25">
      <c r="B35" s="208" t="s">
        <v>65</v>
      </c>
      <c r="C35" s="208"/>
      <c r="D35" s="208"/>
      <c r="E35" s="208"/>
      <c r="F35" s="208"/>
      <c r="G35" s="208"/>
      <c r="H35" s="208"/>
      <c r="I35" s="208"/>
      <c r="J35" s="31"/>
      <c r="K35" s="31"/>
      <c r="L35" s="28"/>
      <c r="M35" s="28"/>
      <c r="N35" s="28"/>
      <c r="O35" s="28"/>
      <c r="P35" s="28"/>
      <c r="Q35" s="28"/>
    </row>
    <row r="36" spans="2:17" ht="15.75" customHeight="1" x14ac:dyDescent="0.25">
      <c r="B36" s="46"/>
      <c r="C36" s="46"/>
      <c r="D36" s="46"/>
      <c r="E36" s="46"/>
      <c r="F36" s="46"/>
      <c r="G36" s="46"/>
      <c r="H36" s="46"/>
      <c r="I36" s="46"/>
      <c r="J36" s="28"/>
      <c r="K36" s="28"/>
      <c r="L36" s="28"/>
      <c r="M36" s="28"/>
      <c r="N36" s="28"/>
      <c r="O36" s="28"/>
      <c r="P36" s="28"/>
      <c r="Q36" s="28"/>
    </row>
    <row r="37" spans="2:17" ht="18.75" customHeight="1" x14ac:dyDescent="0.25">
      <c r="B37" s="28"/>
      <c r="C37" s="204" t="s">
        <v>48</v>
      </c>
      <c r="D37" s="204"/>
      <c r="E37" s="204"/>
      <c r="F37" s="204"/>
      <c r="G37" s="204"/>
      <c r="H37" s="51"/>
      <c r="I37" s="46"/>
      <c r="J37" s="28"/>
      <c r="K37" s="28"/>
      <c r="L37" s="28"/>
      <c r="M37" s="28"/>
      <c r="N37" s="28"/>
      <c r="O37" s="28"/>
      <c r="P37" s="28"/>
      <c r="Q37" s="28"/>
    </row>
    <row r="38" spans="2:17" ht="24.75" customHeight="1" x14ac:dyDescent="0.25">
      <c r="B38" s="28"/>
      <c r="C38" s="213" t="s">
        <v>49</v>
      </c>
      <c r="D38" s="213"/>
      <c r="E38" s="213"/>
      <c r="F38" s="213"/>
      <c r="G38" s="214"/>
      <c r="H38" s="52"/>
      <c r="I38" s="28"/>
      <c r="J38" s="28"/>
      <c r="K38" s="28"/>
      <c r="L38" s="28"/>
      <c r="M38" s="28"/>
      <c r="N38" s="28"/>
      <c r="O38" s="28"/>
      <c r="P38" s="28"/>
      <c r="Q38" s="28"/>
    </row>
    <row r="39" spans="2:17" x14ac:dyDescent="0.25">
      <c r="B39" s="28"/>
      <c r="C39" s="53">
        <f>C$25*C$10</f>
        <v>0.44822661576502476</v>
      </c>
      <c r="D39" s="54">
        <f>$C$25*D$10</f>
        <v>0.22411330788251238</v>
      </c>
      <c r="E39" s="54">
        <f>$C$25*E$10</f>
        <v>0.11205665394125619</v>
      </c>
      <c r="F39" s="54">
        <f>$C$25*F$10</f>
        <v>6.4032373680717819E-2</v>
      </c>
      <c r="G39" s="55">
        <f>$C$25*G$10</f>
        <v>4.980295730722497E-2</v>
      </c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2:17" x14ac:dyDescent="0.25">
      <c r="B40" s="28"/>
      <c r="C40" s="47">
        <f>$D25*C$11</f>
        <v>0.60214867463757871</v>
      </c>
      <c r="D40" s="48">
        <f t="shared" ref="D40:G40" si="5">$D25*D$11</f>
        <v>0.30107433731878935</v>
      </c>
      <c r="E40" s="48">
        <f t="shared" si="5"/>
        <v>0.10035811243959644</v>
      </c>
      <c r="F40" s="48">
        <f t="shared" si="5"/>
        <v>5.0179056219798221E-2</v>
      </c>
      <c r="G40" s="56">
        <f t="shared" si="5"/>
        <v>3.7634292164848669E-2</v>
      </c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2:17" x14ac:dyDescent="0.25">
      <c r="B41" s="28"/>
      <c r="C41" s="47">
        <f>$E25*C$12</f>
        <v>0.62073793586255177</v>
      </c>
      <c r="D41" s="48">
        <f t="shared" ref="D41:G41" si="6">$E25*D$12</f>
        <v>0.46555345189691383</v>
      </c>
      <c r="E41" s="48">
        <f t="shared" si="6"/>
        <v>0.15518448396563794</v>
      </c>
      <c r="F41" s="48">
        <f t="shared" si="6"/>
        <v>3.8796120991409486E-2</v>
      </c>
      <c r="G41" s="56">
        <f t="shared" si="6"/>
        <v>2.5864080660939655E-2</v>
      </c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2:17" x14ac:dyDescent="0.25">
      <c r="B42" s="28"/>
      <c r="C42" s="47">
        <f>$F25*C$13</f>
        <v>0.43767314662500728</v>
      </c>
      <c r="D42" s="48">
        <f t="shared" ref="D42:G42" si="7">$F25*D$13</f>
        <v>0.37514841139286337</v>
      </c>
      <c r="E42" s="48">
        <f t="shared" si="7"/>
        <v>0.2500989409285756</v>
      </c>
      <c r="F42" s="48">
        <f t="shared" si="7"/>
        <v>6.2524735232143899E-2</v>
      </c>
      <c r="G42" s="56">
        <f t="shared" si="7"/>
        <v>2.0841578410714632E-2</v>
      </c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2:17" x14ac:dyDescent="0.25">
      <c r="B43" s="28"/>
      <c r="C43" s="47">
        <f>$G25*C$14</f>
        <v>0.29690844946563621</v>
      </c>
      <c r="D43" s="48">
        <f t="shared" ref="D43:G43" si="8">$G25*D$14</f>
        <v>0.26391862174723218</v>
      </c>
      <c r="E43" s="48">
        <f t="shared" si="8"/>
        <v>0.19793896631042412</v>
      </c>
      <c r="F43" s="48">
        <f t="shared" si="8"/>
        <v>9.8969483155212062E-2</v>
      </c>
      <c r="G43" s="56">
        <f t="shared" si="8"/>
        <v>3.2989827718404023E-2</v>
      </c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2:17" ht="25.5" customHeight="1" x14ac:dyDescent="0.25">
      <c r="B44" s="75" t="s">
        <v>50</v>
      </c>
      <c r="C44" s="36">
        <f>SUM(C39:C43)</f>
        <v>2.405694822355799</v>
      </c>
      <c r="D44" s="36">
        <f>SUM(D39:D43)</f>
        <v>1.6298081302383112</v>
      </c>
      <c r="E44" s="36">
        <f>SUM(E39:E43)</f>
        <v>0.81563715758549016</v>
      </c>
      <c r="F44" s="36">
        <f>SUM(F39:F43)</f>
        <v>0.31450176927928153</v>
      </c>
      <c r="G44" s="36">
        <f>SUM(G39:G43)</f>
        <v>0.16713273626213196</v>
      </c>
      <c r="H44" s="48"/>
      <c r="I44" s="28"/>
      <c r="J44" s="28"/>
      <c r="K44" s="28"/>
      <c r="L44" s="28"/>
      <c r="M44" s="28"/>
      <c r="N44" s="28"/>
      <c r="O44" s="28"/>
      <c r="P44" s="28"/>
      <c r="Q44" s="28"/>
    </row>
    <row r="45" spans="2:17" ht="15.75" customHeight="1" x14ac:dyDescent="0.25">
      <c r="B45" s="28"/>
      <c r="C45" s="57"/>
      <c r="D45" s="57"/>
      <c r="E45" s="57"/>
      <c r="F45" s="57"/>
      <c r="I45" s="28"/>
      <c r="J45" s="28"/>
      <c r="K45" s="28"/>
      <c r="L45" s="28"/>
      <c r="M45" s="28"/>
      <c r="N45" s="28"/>
      <c r="O45" s="28"/>
      <c r="P45" s="28"/>
      <c r="Q45" s="28"/>
    </row>
    <row r="46" spans="2:17" x14ac:dyDescent="0.25">
      <c r="B46" s="28"/>
      <c r="C46" s="215" t="s">
        <v>51</v>
      </c>
      <c r="D46" s="215"/>
      <c r="E46" s="215"/>
      <c r="F46" s="215"/>
      <c r="G46" s="215"/>
      <c r="I46" s="28"/>
      <c r="J46" s="28"/>
      <c r="K46" s="28"/>
      <c r="L46" s="28"/>
      <c r="M46" s="28"/>
      <c r="N46" s="28"/>
      <c r="O46" s="28"/>
      <c r="P46" s="28"/>
      <c r="Q46" s="28"/>
    </row>
    <row r="47" spans="2:17" x14ac:dyDescent="0.25">
      <c r="C47" s="216" t="s">
        <v>52</v>
      </c>
      <c r="D47" s="216"/>
      <c r="E47" s="216"/>
      <c r="F47" s="216"/>
      <c r="G47" s="216"/>
      <c r="H47" s="68" t="s">
        <v>35</v>
      </c>
      <c r="I47" s="68" t="s">
        <v>53</v>
      </c>
      <c r="J47" s="28"/>
      <c r="K47" s="28"/>
      <c r="L47" s="28"/>
      <c r="M47" s="28"/>
      <c r="N47" s="28"/>
      <c r="O47" s="28"/>
      <c r="P47" s="28"/>
      <c r="Q47" s="28"/>
    </row>
    <row r="48" spans="2:17" ht="22.5" x14ac:dyDescent="0.25">
      <c r="B48" s="76" t="s">
        <v>54</v>
      </c>
      <c r="C48" s="58">
        <f>C44/C$25</f>
        <v>5.3671396069370054</v>
      </c>
      <c r="D48" s="59">
        <f>D44/D25</f>
        <v>5.4133080379833443</v>
      </c>
      <c r="E48" s="59">
        <f>E44/E25</f>
        <v>5.2559195142608095</v>
      </c>
      <c r="F48" s="59">
        <f>F44/F25</f>
        <v>5.0300376021040147</v>
      </c>
      <c r="G48" s="60">
        <f>G44/G25</f>
        <v>5.0661900295069948</v>
      </c>
      <c r="H48" s="61">
        <f>SUM(C48:G48)</f>
        <v>26.132594790792172</v>
      </c>
      <c r="I48" s="36">
        <f>H48/5</f>
        <v>5.2265189581584348</v>
      </c>
      <c r="J48" s="28"/>
      <c r="K48" s="28"/>
      <c r="L48" s="28"/>
      <c r="M48" s="28"/>
      <c r="N48" s="28"/>
      <c r="O48" s="28"/>
      <c r="P48" s="28"/>
      <c r="Q48" s="28"/>
    </row>
    <row r="49" spans="2:17" x14ac:dyDescent="0.25">
      <c r="B49" s="28"/>
      <c r="C49" s="28"/>
      <c r="D49" s="28"/>
      <c r="E49" s="28"/>
      <c r="F49" s="28"/>
      <c r="G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2:17" x14ac:dyDescent="0.25">
      <c r="B50" s="217" t="s">
        <v>55</v>
      </c>
      <c r="C50" s="218"/>
      <c r="D50" s="218"/>
      <c r="E50" s="218"/>
      <c r="F50" s="218"/>
      <c r="G50" s="218"/>
      <c r="H50" s="77" t="s">
        <v>56</v>
      </c>
      <c r="I50" s="62">
        <f>(I48-5)/4</f>
        <v>5.6629739539608703E-2</v>
      </c>
      <c r="J50" s="28"/>
      <c r="K50" s="28"/>
      <c r="L50" s="28"/>
      <c r="M50" s="28"/>
      <c r="N50" s="28"/>
      <c r="O50" s="28"/>
      <c r="P50" s="28"/>
      <c r="Q50" s="28"/>
    </row>
    <row r="51" spans="2:17" x14ac:dyDescent="0.25">
      <c r="B51" s="219" t="s">
        <v>57</v>
      </c>
      <c r="C51" s="220"/>
      <c r="D51" s="220"/>
      <c r="E51" s="220"/>
      <c r="F51" s="220"/>
      <c r="G51" s="220"/>
      <c r="H51" s="78" t="s">
        <v>58</v>
      </c>
      <c r="I51" s="63">
        <f>I50/1.115</f>
        <v>5.0789004071397942E-2</v>
      </c>
      <c r="J51" s="28"/>
      <c r="K51" s="28"/>
      <c r="L51" s="28"/>
      <c r="M51" s="28"/>
      <c r="N51" s="28"/>
      <c r="O51" s="28"/>
      <c r="P51" s="28"/>
      <c r="Q51" s="28"/>
    </row>
    <row r="52" spans="2:17" x14ac:dyDescent="0.25">
      <c r="B52" s="28"/>
      <c r="C52" s="48"/>
      <c r="D52" s="28"/>
      <c r="E52" s="28"/>
      <c r="F52" s="28"/>
      <c r="G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2:17" ht="30" customHeight="1" x14ac:dyDescent="0.25">
      <c r="B53" s="211" t="s">
        <v>59</v>
      </c>
      <c r="C53" s="211"/>
      <c r="D53" s="211"/>
      <c r="E53" s="211"/>
      <c r="F53" s="211"/>
      <c r="G53" s="211"/>
      <c r="H53" s="211"/>
      <c r="I53" s="211"/>
      <c r="J53" s="28"/>
      <c r="K53" s="28"/>
      <c r="L53" s="28"/>
      <c r="M53" s="28"/>
      <c r="N53" s="28"/>
      <c r="O53" s="28"/>
      <c r="P53" s="28"/>
      <c r="Q53" s="28"/>
    </row>
    <row r="54" spans="2:17" ht="30" customHeight="1" x14ac:dyDescent="0.25">
      <c r="B54" s="211" t="s">
        <v>60</v>
      </c>
      <c r="C54" s="211"/>
      <c r="D54" s="211"/>
      <c r="E54" s="211"/>
      <c r="F54" s="211"/>
      <c r="G54" s="211"/>
      <c r="H54" s="211"/>
      <c r="I54" s="211"/>
      <c r="J54" s="28"/>
      <c r="K54" s="28"/>
      <c r="L54" s="28"/>
      <c r="M54" s="28"/>
      <c r="N54" s="28"/>
      <c r="O54" s="28"/>
      <c r="P54" s="28"/>
      <c r="Q54" s="28"/>
    </row>
    <row r="55" spans="2:17" x14ac:dyDescent="0.25">
      <c r="I55" s="28"/>
      <c r="J55" s="28"/>
      <c r="K55" s="28"/>
      <c r="L55" s="28"/>
      <c r="M55" s="28"/>
      <c r="N55" s="28"/>
      <c r="O55" s="28"/>
      <c r="P55" s="28"/>
      <c r="Q55" s="28"/>
    </row>
    <row r="56" spans="2:17" x14ac:dyDescent="0.25">
      <c r="I56" s="28"/>
      <c r="J56" s="212"/>
      <c r="K56" s="212"/>
      <c r="L56" s="212"/>
      <c r="M56" s="212"/>
      <c r="N56" s="212"/>
      <c r="O56" s="212"/>
      <c r="P56" s="212"/>
      <c r="Q56" s="212"/>
    </row>
    <row r="57" spans="2:17" ht="15.75" customHeight="1" x14ac:dyDescent="0.25">
      <c r="B57" s="64"/>
      <c r="C57" s="64"/>
      <c r="D57" s="64"/>
      <c r="E57" s="65"/>
      <c r="F57" s="66"/>
      <c r="G57" s="66"/>
      <c r="H57" s="67"/>
      <c r="I57" s="67"/>
      <c r="J57" s="67"/>
      <c r="K57" s="67"/>
      <c r="L57" s="67"/>
      <c r="M57" s="67"/>
      <c r="N57" s="67"/>
      <c r="O57" s="67"/>
    </row>
    <row r="58" spans="2:17" ht="15.75" customHeight="1" x14ac:dyDescent="0.25">
      <c r="B58" s="64"/>
      <c r="C58" s="64"/>
      <c r="D58" s="64"/>
      <c r="E58" s="65"/>
      <c r="F58" s="66"/>
      <c r="G58" s="66"/>
      <c r="H58" s="67"/>
      <c r="I58" s="67"/>
      <c r="J58" s="67"/>
      <c r="K58" s="67"/>
      <c r="L58" s="67"/>
      <c r="M58" s="67"/>
      <c r="N58" s="67"/>
      <c r="O58" s="67"/>
    </row>
    <row r="59" spans="2:17" x14ac:dyDescent="0.25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</row>
    <row r="60" spans="2:17" x14ac:dyDescent="0.25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</row>
    <row r="61" spans="2:17" x14ac:dyDescent="0.25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2:17" x14ac:dyDescent="0.25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</row>
    <row r="63" spans="2:17" x14ac:dyDescent="0.2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</row>
    <row r="64" spans="2:17" x14ac:dyDescent="0.25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</row>
    <row r="65" spans="2:17" x14ac:dyDescent="0.2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</row>
    <row r="66" spans="2:17" x14ac:dyDescent="0.2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</row>
    <row r="67" spans="2:17" x14ac:dyDescent="0.2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</row>
    <row r="68" spans="2:17" x14ac:dyDescent="0.2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</row>
    <row r="69" spans="2:17" x14ac:dyDescent="0.2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</row>
    <row r="70" spans="2:17" x14ac:dyDescent="0.2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</row>
    <row r="71" spans="2:17" x14ac:dyDescent="0.2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</row>
    <row r="72" spans="2:17" x14ac:dyDescent="0.2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</row>
    <row r="73" spans="2:17" x14ac:dyDescent="0.2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</row>
    <row r="74" spans="2:17" x14ac:dyDescent="0.2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</row>
    <row r="75" spans="2:17" x14ac:dyDescent="0.2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</row>
    <row r="76" spans="2:17" x14ac:dyDescent="0.2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</row>
    <row r="77" spans="2:17" x14ac:dyDescent="0.2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</row>
    <row r="78" spans="2:17" x14ac:dyDescent="0.2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</row>
    <row r="79" spans="2:17" x14ac:dyDescent="0.2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</row>
    <row r="80" spans="2:17" x14ac:dyDescent="0.2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</row>
    <row r="81" spans="2:17" x14ac:dyDescent="0.2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</row>
    <row r="82" spans="2:17" x14ac:dyDescent="0.2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</row>
    <row r="83" spans="2:17" x14ac:dyDescent="0.2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</row>
    <row r="84" spans="2:17" x14ac:dyDescent="0.25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</row>
    <row r="85" spans="2:17" x14ac:dyDescent="0.25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</row>
    <row r="86" spans="2:17" x14ac:dyDescent="0.25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</row>
    <row r="87" spans="2:17" x14ac:dyDescent="0.25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</row>
    <row r="88" spans="2:17" x14ac:dyDescent="0.25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</row>
    <row r="89" spans="2:17" x14ac:dyDescent="0.25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</row>
    <row r="90" spans="2:17" x14ac:dyDescent="0.2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</row>
    <row r="91" spans="2:17" x14ac:dyDescent="0.25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</row>
    <row r="92" spans="2:17" x14ac:dyDescent="0.25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</row>
    <row r="93" spans="2:17" x14ac:dyDescent="0.25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</row>
    <row r="94" spans="2:17" x14ac:dyDescent="0.25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2:17" x14ac:dyDescent="0.25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</row>
    <row r="96" spans="2:17" x14ac:dyDescent="0.25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</row>
    <row r="97" spans="2:17" x14ac:dyDescent="0.25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2:17" x14ac:dyDescent="0.25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</row>
    <row r="99" spans="2:17" x14ac:dyDescent="0.25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</row>
    <row r="100" spans="2:17" x14ac:dyDescent="0.25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2:17" x14ac:dyDescent="0.25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</row>
    <row r="102" spans="2:17" x14ac:dyDescent="0.25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</row>
    <row r="103" spans="2:17" x14ac:dyDescent="0.25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</row>
    <row r="104" spans="2:17" x14ac:dyDescent="0.25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</row>
    <row r="105" spans="2:17" x14ac:dyDescent="0.25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</row>
    <row r="106" spans="2:17" x14ac:dyDescent="0.25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</row>
    <row r="107" spans="2:17" x14ac:dyDescent="0.25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</row>
    <row r="108" spans="2:17" x14ac:dyDescent="0.25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</row>
    <row r="109" spans="2:17" x14ac:dyDescent="0.25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</row>
    <row r="110" spans="2:17" x14ac:dyDescent="0.25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</row>
    <row r="111" spans="2:17" x14ac:dyDescent="0.25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</row>
    <row r="112" spans="2:17" x14ac:dyDescent="0.25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</row>
    <row r="113" spans="2:17" x14ac:dyDescent="0.25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</row>
    <row r="114" spans="2:17" x14ac:dyDescent="0.25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</row>
    <row r="115" spans="2:17" x14ac:dyDescent="0.25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spans="2:17" x14ac:dyDescent="0.25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</row>
    <row r="117" spans="2:17" x14ac:dyDescent="0.25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</row>
    <row r="118" spans="2:17" x14ac:dyDescent="0.25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</row>
    <row r="119" spans="2:17" x14ac:dyDescent="0.25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</row>
    <row r="120" spans="2:17" x14ac:dyDescent="0.25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</row>
    <row r="121" spans="2:17" x14ac:dyDescent="0.25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</row>
    <row r="122" spans="2:17" x14ac:dyDescent="0.25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</row>
    <row r="123" spans="2:17" x14ac:dyDescent="0.25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</row>
    <row r="124" spans="2:17" x14ac:dyDescent="0.25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</row>
    <row r="125" spans="2:17" x14ac:dyDescent="0.25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spans="2:17" x14ac:dyDescent="0.25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</row>
    <row r="127" spans="2:17" x14ac:dyDescent="0.25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</row>
    <row r="128" spans="2:17" x14ac:dyDescent="0.25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</row>
    <row r="129" spans="2:17" x14ac:dyDescent="0.25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</row>
    <row r="130" spans="2:17" x14ac:dyDescent="0.25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</row>
    <row r="131" spans="2:17" x14ac:dyDescent="0.25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</row>
    <row r="132" spans="2:17" x14ac:dyDescent="0.25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</row>
    <row r="133" spans="2:17" x14ac:dyDescent="0.25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</row>
    <row r="134" spans="2:17" x14ac:dyDescent="0.25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</row>
    <row r="135" spans="2:17" x14ac:dyDescent="0.25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</row>
    <row r="136" spans="2:17" x14ac:dyDescent="0.25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</row>
    <row r="137" spans="2:17" x14ac:dyDescent="0.25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</row>
    <row r="138" spans="2:17" x14ac:dyDescent="0.25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</row>
    <row r="139" spans="2:17" x14ac:dyDescent="0.25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</row>
    <row r="140" spans="2:17" x14ac:dyDescent="0.25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</row>
    <row r="141" spans="2:17" x14ac:dyDescent="0.25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</row>
    <row r="142" spans="2:17" x14ac:dyDescent="0.25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</row>
    <row r="143" spans="2:17" x14ac:dyDescent="0.25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</row>
    <row r="144" spans="2:17" x14ac:dyDescent="0.25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</row>
    <row r="145" spans="2:17" x14ac:dyDescent="0.25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2:17" x14ac:dyDescent="0.25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</row>
    <row r="147" spans="2:17" x14ac:dyDescent="0.25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</row>
    <row r="148" spans="2:17" x14ac:dyDescent="0.25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</row>
    <row r="149" spans="2:17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</row>
    <row r="150" spans="2:17" x14ac:dyDescent="0.25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</row>
    <row r="151" spans="2:17" x14ac:dyDescent="0.25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</row>
    <row r="152" spans="2:17" x14ac:dyDescent="0.25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</row>
    <row r="153" spans="2:17" x14ac:dyDescent="0.25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</row>
    <row r="154" spans="2:17" x14ac:dyDescent="0.25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</row>
    <row r="155" spans="2:17" x14ac:dyDescent="0.25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</row>
    <row r="156" spans="2:17" x14ac:dyDescent="0.25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</row>
    <row r="157" spans="2:17" x14ac:dyDescent="0.25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</row>
    <row r="158" spans="2:17" x14ac:dyDescent="0.25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</row>
    <row r="159" spans="2:17" x14ac:dyDescent="0.25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</row>
    <row r="160" spans="2:17" x14ac:dyDescent="0.25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</row>
    <row r="161" spans="2:17" x14ac:dyDescent="0.25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</row>
    <row r="162" spans="2:17" x14ac:dyDescent="0.25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</row>
    <row r="163" spans="2:17" x14ac:dyDescent="0.25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</row>
    <row r="164" spans="2:17" x14ac:dyDescent="0.25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</row>
    <row r="165" spans="2:17" x14ac:dyDescent="0.25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</row>
    <row r="166" spans="2:17" x14ac:dyDescent="0.25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</row>
    <row r="167" spans="2:17" x14ac:dyDescent="0.25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</row>
    <row r="168" spans="2:17" x14ac:dyDescent="0.25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</row>
    <row r="169" spans="2:17" x14ac:dyDescent="0.25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</row>
    <row r="170" spans="2:17" x14ac:dyDescent="0.25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</row>
    <row r="171" spans="2:17" x14ac:dyDescent="0.25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</row>
    <row r="172" spans="2:17" x14ac:dyDescent="0.25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</row>
    <row r="173" spans="2:17" x14ac:dyDescent="0.25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</row>
    <row r="174" spans="2:17" x14ac:dyDescent="0.25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</row>
  </sheetData>
  <mergeCells count="20">
    <mergeCell ref="K7:M7"/>
    <mergeCell ref="B51:G51"/>
    <mergeCell ref="B53:I53"/>
    <mergeCell ref="B54:I54"/>
    <mergeCell ref="J56:Q56"/>
    <mergeCell ref="B35:I35"/>
    <mergeCell ref="C37:G37"/>
    <mergeCell ref="C38:G38"/>
    <mergeCell ref="C46:G46"/>
    <mergeCell ref="C47:G47"/>
    <mergeCell ref="B50:G50"/>
    <mergeCell ref="B8:I8"/>
    <mergeCell ref="B16:I16"/>
    <mergeCell ref="B18:H18"/>
    <mergeCell ref="B27:H27"/>
    <mergeCell ref="B1:H1"/>
    <mergeCell ref="B2:I2"/>
    <mergeCell ref="B3:H3"/>
    <mergeCell ref="B4:I4"/>
    <mergeCell ref="B6:I6"/>
  </mergeCells>
  <conditionalFormatting sqref="C29:C33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{1E0964B0-588A-4CA7-9E98-F5F71D340FD8}</x14:id>
        </ext>
      </extLst>
    </cfRule>
  </conditionalFormatting>
  <conditionalFormatting sqref="I51">
    <cfRule type="cellIs" dxfId="3" priority="2" operator="greaterThanOrEqual">
      <formula>0.1</formula>
    </cfRule>
    <cfRule type="cellIs" dxfId="2" priority="3" operator="lessThan">
      <formula>0.1</formula>
    </cfRule>
  </conditionalFormatting>
  <conditionalFormatting sqref="M10:M1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{5FE39104-5360-4110-B548-3208C75AB8DF}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7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0964B0-588A-4CA7-9E98-F5F71D340F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C29:C33</xm:sqref>
        </x14:conditionalFormatting>
        <x14:conditionalFormatting xmlns:xm="http://schemas.microsoft.com/office/excel/2006/main">
          <x14:cfRule type="dataBar" id="{5FE39104-5360-4110-B548-3208C75AB8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M10:M14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B596C-1B1D-4A13-8D35-FCC91AB866B0}">
  <dimension ref="A1:Q174"/>
  <sheetViews>
    <sheetView showGridLines="0" zoomScaleNormal="100" zoomScaleSheetLayoutView="100" workbookViewId="0">
      <selection activeCell="K16" sqref="K16"/>
    </sheetView>
  </sheetViews>
  <sheetFormatPr baseColWidth="10" defaultColWidth="11.42578125" defaultRowHeight="15.75" x14ac:dyDescent="0.25"/>
  <cols>
    <col min="1" max="1" width="5.7109375" style="27" customWidth="1"/>
    <col min="2" max="2" width="13.28515625" style="27" bestFit="1" customWidth="1"/>
    <col min="3" max="9" width="9.7109375" style="27" customWidth="1"/>
    <col min="10" max="11" width="11.42578125" style="27"/>
    <col min="12" max="12" width="40.7109375" style="27" customWidth="1"/>
    <col min="13" max="13" width="14.140625" style="27" customWidth="1"/>
    <col min="14" max="16384" width="11.42578125" style="27"/>
  </cols>
  <sheetData>
    <row r="1" spans="1:17" x14ac:dyDescent="0.25">
      <c r="B1" s="205"/>
      <c r="C1" s="205"/>
      <c r="D1" s="205"/>
      <c r="E1" s="205"/>
      <c r="F1" s="205"/>
      <c r="G1" s="205"/>
      <c r="H1" s="205"/>
      <c r="I1" s="28"/>
      <c r="J1" s="28"/>
      <c r="K1" s="28"/>
      <c r="L1" s="28"/>
      <c r="M1" s="28"/>
      <c r="N1" s="28"/>
      <c r="O1" s="28"/>
      <c r="P1" s="28"/>
      <c r="Q1" s="28"/>
    </row>
    <row r="2" spans="1:17" x14ac:dyDescent="0.25">
      <c r="B2" s="206" t="s">
        <v>32</v>
      </c>
      <c r="C2" s="206"/>
      <c r="D2" s="206"/>
      <c r="E2" s="206"/>
      <c r="F2" s="206"/>
      <c r="G2" s="206"/>
      <c r="H2" s="206"/>
      <c r="I2" s="206"/>
      <c r="J2" s="29"/>
      <c r="K2" s="29"/>
      <c r="L2" s="28"/>
      <c r="M2" s="28"/>
      <c r="N2" s="28"/>
      <c r="O2" s="28"/>
      <c r="P2" s="28"/>
      <c r="Q2" s="28"/>
    </row>
    <row r="3" spans="1:17" x14ac:dyDescent="0.25">
      <c r="B3" s="207"/>
      <c r="C3" s="207"/>
      <c r="D3" s="207"/>
      <c r="E3" s="207"/>
      <c r="F3" s="207"/>
      <c r="G3" s="207"/>
      <c r="H3" s="207"/>
      <c r="I3" s="28"/>
      <c r="J3" s="28"/>
      <c r="K3" s="28"/>
      <c r="L3" s="28"/>
      <c r="M3" s="28"/>
      <c r="N3" s="28"/>
      <c r="O3" s="28"/>
      <c r="P3" s="28"/>
      <c r="Q3" s="28"/>
    </row>
    <row r="4" spans="1:17" ht="46.5" customHeight="1" x14ac:dyDescent="0.25">
      <c r="B4" s="208" t="s">
        <v>61</v>
      </c>
      <c r="C4" s="208"/>
      <c r="D4" s="208"/>
      <c r="E4" s="208"/>
      <c r="F4" s="208"/>
      <c r="G4" s="208"/>
      <c r="H4" s="208"/>
      <c r="I4" s="208"/>
      <c r="J4" s="31"/>
      <c r="M4" s="28"/>
      <c r="N4" s="28"/>
      <c r="O4" s="28"/>
      <c r="P4" s="28"/>
      <c r="Q4" s="28"/>
    </row>
    <row r="5" spans="1:17" x14ac:dyDescent="0.25">
      <c r="B5" s="30"/>
      <c r="C5" s="30"/>
      <c r="D5" s="30"/>
      <c r="E5" s="30"/>
      <c r="F5" s="30"/>
      <c r="G5" s="30"/>
      <c r="H5" s="30"/>
      <c r="I5" s="30"/>
      <c r="J5" s="28"/>
      <c r="K5" s="28"/>
      <c r="L5" s="28"/>
      <c r="M5" s="28"/>
      <c r="N5" s="28"/>
      <c r="O5" s="28"/>
      <c r="P5" s="28"/>
      <c r="Q5" s="28"/>
    </row>
    <row r="6" spans="1:17" ht="60" customHeight="1" x14ac:dyDescent="0.25">
      <c r="B6" s="208" t="s">
        <v>62</v>
      </c>
      <c r="C6" s="208"/>
      <c r="D6" s="208"/>
      <c r="E6" s="208"/>
      <c r="F6" s="208"/>
      <c r="G6" s="208"/>
      <c r="H6" s="208"/>
      <c r="I6" s="208"/>
      <c r="J6" s="31"/>
      <c r="K6" s="28"/>
      <c r="L6" s="28"/>
      <c r="M6" s="28"/>
      <c r="N6" s="28"/>
      <c r="O6" s="28"/>
      <c r="P6" s="28"/>
      <c r="Q6" s="28"/>
    </row>
    <row r="7" spans="1:17" ht="15.75" customHeight="1" x14ac:dyDescent="0.25">
      <c r="B7" s="30"/>
      <c r="C7" s="30"/>
      <c r="D7" s="30"/>
      <c r="E7" s="30"/>
      <c r="F7" s="30"/>
      <c r="G7" s="30"/>
      <c r="H7" s="30"/>
      <c r="I7" s="30"/>
      <c r="J7" s="30"/>
      <c r="K7" s="203" t="s">
        <v>2</v>
      </c>
      <c r="L7" s="203"/>
      <c r="M7" s="203"/>
      <c r="N7" s="28"/>
      <c r="O7" s="28"/>
      <c r="P7" s="28"/>
      <c r="Q7" s="28"/>
    </row>
    <row r="8" spans="1:17" x14ac:dyDescent="0.25">
      <c r="B8" s="209" t="s">
        <v>33</v>
      </c>
      <c r="C8" s="209"/>
      <c r="D8" s="209"/>
      <c r="E8" s="209"/>
      <c r="F8" s="209"/>
      <c r="G8" s="209"/>
      <c r="H8" s="209"/>
      <c r="I8" s="209"/>
      <c r="J8" s="28"/>
      <c r="M8" s="28"/>
      <c r="N8" s="28"/>
      <c r="O8" s="28"/>
      <c r="P8" s="28"/>
      <c r="Q8" s="28"/>
    </row>
    <row r="9" spans="1:17" x14ac:dyDescent="0.25">
      <c r="B9" s="71" t="s">
        <v>34</v>
      </c>
      <c r="C9" s="72" t="str">
        <f>+B10</f>
        <v>A1</v>
      </c>
      <c r="D9" s="72" t="str">
        <f>+B11</f>
        <v>A2</v>
      </c>
      <c r="E9" s="72" t="str">
        <f>+B12</f>
        <v>A3</v>
      </c>
      <c r="F9" s="72" t="str">
        <f>+B13</f>
        <v>A4</v>
      </c>
      <c r="G9" s="72" t="str">
        <f>+B14</f>
        <v>A5</v>
      </c>
      <c r="H9" s="68" t="s">
        <v>35</v>
      </c>
      <c r="I9" s="68" t="s">
        <v>36</v>
      </c>
      <c r="J9" s="28"/>
      <c r="K9" s="68" t="s">
        <v>37</v>
      </c>
      <c r="L9" s="68" t="s">
        <v>38</v>
      </c>
      <c r="M9" s="76" t="s">
        <v>47</v>
      </c>
      <c r="N9" s="28"/>
      <c r="O9" s="28"/>
      <c r="P9" s="28"/>
      <c r="Q9" s="28"/>
    </row>
    <row r="10" spans="1:17" x14ac:dyDescent="0.25">
      <c r="A10" s="32"/>
      <c r="B10" s="72" t="s">
        <v>39</v>
      </c>
      <c r="C10" s="33">
        <v>1</v>
      </c>
      <c r="D10" s="34">
        <f>1/C11</f>
        <v>0.5</v>
      </c>
      <c r="E10" s="34">
        <f>1/C12</f>
        <v>0.25</v>
      </c>
      <c r="F10" s="34">
        <f>1/C13</f>
        <v>0.16666666666666666</v>
      </c>
      <c r="G10" s="35">
        <f>1/C14</f>
        <v>0.1111111111111111</v>
      </c>
      <c r="H10" s="36">
        <f>SUM(C10:G10)</f>
        <v>2.0277777777777777</v>
      </c>
      <c r="I10" s="36">
        <f>1/H10</f>
        <v>0.49315068493150688</v>
      </c>
      <c r="J10" s="28"/>
      <c r="K10" s="37" t="s">
        <v>39</v>
      </c>
      <c r="L10" s="84" t="s">
        <v>87</v>
      </c>
      <c r="M10" s="100">
        <f>C29</f>
        <v>0.44506143066587783</v>
      </c>
      <c r="N10" s="28"/>
      <c r="O10" s="28"/>
      <c r="P10" s="28"/>
      <c r="Q10" s="28"/>
    </row>
    <row r="11" spans="1:17" x14ac:dyDescent="0.25">
      <c r="A11" s="38"/>
      <c r="B11" s="72" t="s">
        <v>40</v>
      </c>
      <c r="C11" s="39">
        <v>2</v>
      </c>
      <c r="D11" s="33">
        <v>1</v>
      </c>
      <c r="E11" s="34">
        <f>1/D12</f>
        <v>0.33333333333333331</v>
      </c>
      <c r="F11" s="34">
        <f>1/D13</f>
        <v>0.2</v>
      </c>
      <c r="G11" s="35">
        <f>1/D14</f>
        <v>0.125</v>
      </c>
      <c r="H11" s="36">
        <f t="shared" ref="H11:H14" si="0">SUM(C11:G11)</f>
        <v>3.6583333333333337</v>
      </c>
      <c r="I11" s="36">
        <f t="shared" ref="I11:I14" si="1">1/H11</f>
        <v>0.27334851936218674</v>
      </c>
      <c r="J11" s="28"/>
      <c r="K11" s="37" t="s">
        <v>40</v>
      </c>
      <c r="L11" s="84" t="s">
        <v>88</v>
      </c>
      <c r="M11" s="100">
        <f t="shared" ref="M11:M14" si="2">C30</f>
        <v>0.29728963529436603</v>
      </c>
      <c r="N11" s="28"/>
      <c r="O11" s="28"/>
      <c r="P11" s="28"/>
      <c r="Q11" s="28"/>
    </row>
    <row r="12" spans="1:17" x14ac:dyDescent="0.25">
      <c r="A12" s="38"/>
      <c r="B12" s="72" t="s">
        <v>41</v>
      </c>
      <c r="C12" s="39">
        <v>4</v>
      </c>
      <c r="D12" s="39">
        <v>3</v>
      </c>
      <c r="E12" s="33">
        <v>1</v>
      </c>
      <c r="F12" s="34">
        <f>1/E13</f>
        <v>0.33333333333333331</v>
      </c>
      <c r="G12" s="35">
        <f>1/E14</f>
        <v>0.16666666666666666</v>
      </c>
      <c r="H12" s="36">
        <f t="shared" si="0"/>
        <v>8.5</v>
      </c>
      <c r="I12" s="36">
        <f t="shared" si="1"/>
        <v>0.11764705882352941</v>
      </c>
      <c r="J12" s="28"/>
      <c r="K12" s="37" t="s">
        <v>41</v>
      </c>
      <c r="L12" s="84" t="s">
        <v>89</v>
      </c>
      <c r="M12" s="100">
        <f t="shared" si="2"/>
        <v>0.14861158578765182</v>
      </c>
      <c r="N12" s="28"/>
      <c r="O12" s="28"/>
      <c r="P12" s="28"/>
      <c r="Q12" s="28"/>
    </row>
    <row r="13" spans="1:17" x14ac:dyDescent="0.25">
      <c r="A13" s="38"/>
      <c r="B13" s="72" t="s">
        <v>42</v>
      </c>
      <c r="C13" s="39">
        <v>6</v>
      </c>
      <c r="D13" s="39">
        <v>5</v>
      </c>
      <c r="E13" s="39">
        <v>3</v>
      </c>
      <c r="F13" s="33">
        <v>1</v>
      </c>
      <c r="G13" s="35">
        <f>1/F14</f>
        <v>0.25</v>
      </c>
      <c r="H13" s="36">
        <f t="shared" si="0"/>
        <v>15.25</v>
      </c>
      <c r="I13" s="36">
        <f t="shared" si="1"/>
        <v>6.5573770491803282E-2</v>
      </c>
      <c r="J13" s="28"/>
      <c r="K13" s="37" t="s">
        <v>42</v>
      </c>
      <c r="L13" s="84" t="s">
        <v>105</v>
      </c>
      <c r="M13" s="100">
        <f t="shared" si="2"/>
        <v>7.6901616863562214E-2</v>
      </c>
      <c r="N13" s="28"/>
      <c r="O13" s="28"/>
      <c r="P13" s="28"/>
      <c r="Q13" s="28"/>
    </row>
    <row r="14" spans="1:17" x14ac:dyDescent="0.25">
      <c r="A14" s="40"/>
      <c r="B14" s="72" t="s">
        <v>43</v>
      </c>
      <c r="C14" s="41">
        <v>9</v>
      </c>
      <c r="D14" s="41">
        <v>8</v>
      </c>
      <c r="E14" s="41">
        <v>6</v>
      </c>
      <c r="F14" s="41">
        <v>4</v>
      </c>
      <c r="G14" s="42">
        <v>1</v>
      </c>
      <c r="H14" s="36">
        <f t="shared" si="0"/>
        <v>28</v>
      </c>
      <c r="I14" s="36">
        <f t="shared" si="1"/>
        <v>3.5714285714285712E-2</v>
      </c>
      <c r="J14" s="28"/>
      <c r="K14" s="37" t="s">
        <v>43</v>
      </c>
      <c r="L14" s="84" t="s">
        <v>90</v>
      </c>
      <c r="M14" s="100">
        <f t="shared" si="2"/>
        <v>3.2135731388541998E-2</v>
      </c>
      <c r="N14" s="28"/>
      <c r="O14" s="28"/>
      <c r="P14" s="28"/>
      <c r="Q14" s="28"/>
    </row>
    <row r="15" spans="1:17" x14ac:dyDescent="0.25">
      <c r="B15" s="43"/>
      <c r="C15" s="44"/>
      <c r="D15" s="44"/>
      <c r="E15" s="44"/>
      <c r="F15" s="44"/>
      <c r="G15" s="44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7" ht="33" customHeight="1" x14ac:dyDescent="0.25">
      <c r="B16" s="208" t="s">
        <v>63</v>
      </c>
      <c r="C16" s="208"/>
      <c r="D16" s="208"/>
      <c r="E16" s="208"/>
      <c r="F16" s="208"/>
      <c r="G16" s="208"/>
      <c r="H16" s="208"/>
      <c r="I16" s="208"/>
      <c r="J16" s="45"/>
      <c r="K16" s="45"/>
      <c r="L16" s="28"/>
      <c r="M16" s="28"/>
      <c r="N16" s="28"/>
      <c r="O16" s="28"/>
      <c r="P16" s="28"/>
      <c r="Q16" s="28"/>
    </row>
    <row r="17" spans="2:17" ht="17.25" customHeight="1" x14ac:dyDescent="0.25">
      <c r="B17" s="46"/>
      <c r="C17" s="46"/>
      <c r="D17" s="46"/>
      <c r="E17" s="46"/>
      <c r="F17" s="46"/>
      <c r="G17" s="46"/>
      <c r="H17" s="46"/>
      <c r="I17" s="46"/>
      <c r="J17" s="28"/>
      <c r="K17" s="28"/>
      <c r="L17" s="28"/>
      <c r="M17" s="28"/>
      <c r="N17" s="28"/>
      <c r="O17" s="28"/>
      <c r="P17" s="28"/>
      <c r="Q17" s="28"/>
    </row>
    <row r="18" spans="2:17" x14ac:dyDescent="0.25">
      <c r="B18" s="209" t="s">
        <v>44</v>
      </c>
      <c r="C18" s="209"/>
      <c r="D18" s="209"/>
      <c r="E18" s="209"/>
      <c r="F18" s="209"/>
      <c r="G18" s="209"/>
      <c r="H18" s="209"/>
      <c r="I18" s="28"/>
      <c r="J18" s="28"/>
      <c r="K18" s="28"/>
      <c r="L18" s="28"/>
      <c r="M18" s="28"/>
      <c r="N18" s="28"/>
      <c r="O18" s="28"/>
      <c r="P18" s="28"/>
      <c r="Q18" s="28"/>
    </row>
    <row r="19" spans="2:17" x14ac:dyDescent="0.25">
      <c r="B19" s="71" t="s">
        <v>34</v>
      </c>
      <c r="C19" s="72" t="str">
        <f>+B10</f>
        <v>A1</v>
      </c>
      <c r="D19" s="72" t="str">
        <f>+B11</f>
        <v>A2</v>
      </c>
      <c r="E19" s="72" t="str">
        <f>+B12</f>
        <v>A3</v>
      </c>
      <c r="F19" s="72" t="str">
        <f>+B13</f>
        <v>A4</v>
      </c>
      <c r="G19" s="72" t="str">
        <f>+B14</f>
        <v>A5</v>
      </c>
      <c r="H19" s="73" t="s">
        <v>35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2:17" x14ac:dyDescent="0.25">
      <c r="B20" s="72" t="str">
        <f>+B10</f>
        <v>A1</v>
      </c>
      <c r="C20" s="47">
        <f>$I$10*C10</f>
        <v>0.49315068493150688</v>
      </c>
      <c r="D20" s="48">
        <f>$I$10*D10</f>
        <v>0.24657534246575344</v>
      </c>
      <c r="E20" s="48">
        <f>$I$10*E10</f>
        <v>0.12328767123287672</v>
      </c>
      <c r="F20" s="48">
        <f>$I$10*F10</f>
        <v>8.2191780821917804E-2</v>
      </c>
      <c r="G20" s="48">
        <f>$I$10*G10</f>
        <v>5.4794520547945202E-2</v>
      </c>
      <c r="H20" s="36">
        <f>SUM(C20:G20)</f>
        <v>1</v>
      </c>
      <c r="I20" s="28"/>
      <c r="J20" s="28"/>
      <c r="K20" s="28"/>
      <c r="L20" s="28"/>
      <c r="M20" s="28"/>
      <c r="N20" s="28"/>
      <c r="O20" s="28"/>
      <c r="P20" s="28"/>
      <c r="Q20" s="28"/>
    </row>
    <row r="21" spans="2:17" x14ac:dyDescent="0.25">
      <c r="B21" s="72" t="str">
        <f>+B11</f>
        <v>A2</v>
      </c>
      <c r="C21" s="47">
        <f>$I$11*C11</f>
        <v>0.54669703872437347</v>
      </c>
      <c r="D21" s="48">
        <f>$I$11*D11</f>
        <v>0.27334851936218674</v>
      </c>
      <c r="E21" s="48">
        <f>$I$11*E11</f>
        <v>9.1116173120728908E-2</v>
      </c>
      <c r="F21" s="48">
        <f>$I$11*F11</f>
        <v>5.4669703872437352E-2</v>
      </c>
      <c r="G21" s="48">
        <f>$I$11*G11</f>
        <v>3.4168564920273342E-2</v>
      </c>
      <c r="H21" s="36">
        <f>SUM(C21:G21)</f>
        <v>0.99999999999999978</v>
      </c>
      <c r="I21" s="28"/>
      <c r="J21" s="28"/>
      <c r="K21" s="28"/>
      <c r="L21" s="28"/>
      <c r="M21" s="28"/>
      <c r="N21" s="28"/>
      <c r="O21" s="28"/>
      <c r="P21" s="28"/>
      <c r="Q21" s="28"/>
    </row>
    <row r="22" spans="2:17" x14ac:dyDescent="0.25">
      <c r="B22" s="72" t="str">
        <f>+B12</f>
        <v>A3</v>
      </c>
      <c r="C22" s="47">
        <f>$I$12*C12</f>
        <v>0.47058823529411764</v>
      </c>
      <c r="D22" s="48">
        <f>$I$12*D12</f>
        <v>0.3529411764705882</v>
      </c>
      <c r="E22" s="48">
        <f>$I$12*E12</f>
        <v>0.11764705882352941</v>
      </c>
      <c r="F22" s="48">
        <f>$I$12*F12</f>
        <v>3.9215686274509803E-2</v>
      </c>
      <c r="G22" s="48">
        <f>$I$12*G12</f>
        <v>1.9607843137254902E-2</v>
      </c>
      <c r="H22" s="36">
        <f t="shared" ref="H22:H23" si="3">SUM(C22:G22)</f>
        <v>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2:17" x14ac:dyDescent="0.25">
      <c r="B23" s="72" t="str">
        <f>+B13</f>
        <v>A4</v>
      </c>
      <c r="C23" s="47">
        <f>$I$13*C13</f>
        <v>0.39344262295081966</v>
      </c>
      <c r="D23" s="48">
        <f>$I$13*D13</f>
        <v>0.32786885245901642</v>
      </c>
      <c r="E23" s="48">
        <f>$I$13*E13</f>
        <v>0.19672131147540983</v>
      </c>
      <c r="F23" s="48">
        <f>$I$13*F13</f>
        <v>6.5573770491803282E-2</v>
      </c>
      <c r="G23" s="48">
        <f>$I$13*G13</f>
        <v>1.6393442622950821E-2</v>
      </c>
      <c r="H23" s="36">
        <f t="shared" si="3"/>
        <v>1</v>
      </c>
      <c r="I23" s="28"/>
      <c r="J23" s="28"/>
      <c r="K23" s="28"/>
      <c r="L23" s="28"/>
      <c r="M23" s="28"/>
      <c r="N23" s="28"/>
      <c r="O23" s="28"/>
      <c r="P23" s="28"/>
      <c r="Q23" s="28"/>
    </row>
    <row r="24" spans="2:17" x14ac:dyDescent="0.25">
      <c r="B24" s="74" t="str">
        <f>+B14</f>
        <v>A5</v>
      </c>
      <c r="C24" s="47">
        <f>$I$14*C14</f>
        <v>0.3214285714285714</v>
      </c>
      <c r="D24" s="48">
        <f>$I$14*D14</f>
        <v>0.2857142857142857</v>
      </c>
      <c r="E24" s="48">
        <f>$I$14*E14</f>
        <v>0.21428571428571427</v>
      </c>
      <c r="F24" s="48">
        <f>$I$14*F14</f>
        <v>0.14285714285714285</v>
      </c>
      <c r="G24" s="48">
        <f>$I$14*G14</f>
        <v>3.5714285714285712E-2</v>
      </c>
      <c r="H24" s="36">
        <f>SUM(C24:G24)</f>
        <v>0.99999999999999989</v>
      </c>
      <c r="I24" s="28"/>
      <c r="J24" s="28"/>
      <c r="K24" s="28"/>
      <c r="L24" s="28"/>
      <c r="M24" s="28"/>
      <c r="N24" s="28"/>
      <c r="O24" s="28"/>
      <c r="P24" s="28"/>
      <c r="Q24" s="28"/>
    </row>
    <row r="25" spans="2:17" ht="25.5" x14ac:dyDescent="0.25">
      <c r="B25" s="75" t="s">
        <v>45</v>
      </c>
      <c r="C25" s="36">
        <f>SUM(C20:C24)/5</f>
        <v>0.44506143066587783</v>
      </c>
      <c r="D25" s="36">
        <f t="shared" ref="D25:G25" si="4">SUM(D20:D24)/5</f>
        <v>0.29728963529436603</v>
      </c>
      <c r="E25" s="36">
        <f t="shared" si="4"/>
        <v>0.14861158578765182</v>
      </c>
      <c r="F25" s="36">
        <f t="shared" si="4"/>
        <v>7.6901616863562214E-2</v>
      </c>
      <c r="G25" s="36">
        <f t="shared" si="4"/>
        <v>3.2135731388541998E-2</v>
      </c>
      <c r="H25" s="36">
        <f>SUM(C25:G25)</f>
        <v>0.99999999999999989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2:17" x14ac:dyDescent="0.25">
      <c r="B26" s="49"/>
      <c r="C26" s="48"/>
      <c r="D26" s="48"/>
      <c r="E26" s="48"/>
      <c r="F26" s="48"/>
      <c r="G26" s="48"/>
      <c r="H26" s="48"/>
      <c r="I26" s="28"/>
      <c r="J26" s="28"/>
      <c r="K26" s="28"/>
      <c r="L26" s="28"/>
      <c r="M26" s="28"/>
      <c r="N26" s="28"/>
      <c r="O26" s="28"/>
      <c r="P26" s="28"/>
      <c r="Q26" s="28"/>
    </row>
    <row r="27" spans="2:17" ht="15.75" customHeight="1" x14ac:dyDescent="0.25">
      <c r="B27" s="210" t="s">
        <v>64</v>
      </c>
      <c r="C27" s="210"/>
      <c r="D27" s="210"/>
      <c r="E27" s="210"/>
      <c r="F27" s="210"/>
      <c r="G27" s="210"/>
      <c r="H27" s="210"/>
      <c r="I27" s="28"/>
      <c r="J27" s="28"/>
      <c r="K27" s="28"/>
      <c r="L27" s="28"/>
      <c r="M27" s="28"/>
      <c r="N27" s="28"/>
      <c r="O27" s="28"/>
      <c r="P27" s="28"/>
      <c r="Q27" s="28"/>
    </row>
    <row r="28" spans="2:17" ht="29.25" customHeight="1" x14ac:dyDescent="0.25">
      <c r="B28" s="68" t="s">
        <v>34</v>
      </c>
      <c r="C28" s="76" t="s">
        <v>47</v>
      </c>
      <c r="E28" s="50"/>
      <c r="F28" s="50"/>
      <c r="G28" s="50"/>
      <c r="H28" s="50"/>
      <c r="I28" s="28"/>
      <c r="J28" s="28"/>
      <c r="K28" s="28"/>
      <c r="L28" s="28"/>
      <c r="M28" s="28"/>
      <c r="N28" s="28"/>
      <c r="O28" s="28"/>
      <c r="P28" s="28"/>
      <c r="Q28" s="28"/>
    </row>
    <row r="29" spans="2:17" ht="20.100000000000001" customHeight="1" x14ac:dyDescent="0.25">
      <c r="B29" s="81" t="s">
        <v>39</v>
      </c>
      <c r="C29" s="97">
        <f>C25</f>
        <v>0.44506143066587783</v>
      </c>
      <c r="E29" s="80"/>
      <c r="F29" s="79"/>
      <c r="G29" s="79"/>
      <c r="H29" s="79"/>
      <c r="I29" s="79"/>
      <c r="J29" s="28"/>
      <c r="K29" s="28"/>
      <c r="L29" s="28"/>
      <c r="M29" s="28"/>
      <c r="N29" s="28"/>
      <c r="O29" s="28"/>
      <c r="P29" s="28"/>
      <c r="Q29" s="28"/>
    </row>
    <row r="30" spans="2:17" ht="20.100000000000001" customHeight="1" x14ac:dyDescent="0.25">
      <c r="B30" s="81" t="s">
        <v>40</v>
      </c>
      <c r="C30" s="97">
        <f>D25</f>
        <v>0.29728963529436603</v>
      </c>
      <c r="E30" s="80"/>
      <c r="F30" s="79"/>
      <c r="G30" s="79"/>
      <c r="H30" s="79"/>
      <c r="I30" s="79"/>
      <c r="J30" s="28"/>
      <c r="K30" s="28"/>
      <c r="L30" s="28"/>
      <c r="M30" s="28"/>
      <c r="N30" s="28"/>
      <c r="O30" s="28"/>
      <c r="P30" s="28"/>
      <c r="Q30" s="28"/>
    </row>
    <row r="31" spans="2:17" x14ac:dyDescent="0.25">
      <c r="B31" s="81" t="s">
        <v>41</v>
      </c>
      <c r="C31" s="97">
        <f>E25</f>
        <v>0.14861158578765182</v>
      </c>
      <c r="E31" s="80"/>
      <c r="F31" s="79"/>
      <c r="G31" s="79"/>
      <c r="H31" s="79"/>
      <c r="I31" s="79"/>
      <c r="J31" s="28"/>
      <c r="K31" s="28"/>
      <c r="L31" s="28"/>
      <c r="M31" s="28"/>
      <c r="N31" s="28"/>
      <c r="O31" s="28"/>
      <c r="P31" s="28"/>
      <c r="Q31" s="28"/>
    </row>
    <row r="32" spans="2:17" x14ac:dyDescent="0.25">
      <c r="B32" s="81" t="s">
        <v>42</v>
      </c>
      <c r="C32" s="97">
        <f>F25</f>
        <v>7.6901616863562214E-2</v>
      </c>
      <c r="E32" s="80"/>
      <c r="F32" s="79"/>
      <c r="G32" s="79"/>
      <c r="H32" s="79"/>
      <c r="I32" s="79"/>
      <c r="J32" s="28"/>
      <c r="K32" s="28"/>
      <c r="L32" s="28"/>
      <c r="M32" s="28"/>
      <c r="N32" s="28"/>
      <c r="O32" s="28"/>
      <c r="P32" s="28"/>
      <c r="Q32" s="28"/>
    </row>
    <row r="33" spans="2:17" x14ac:dyDescent="0.25">
      <c r="B33" s="82" t="s">
        <v>43</v>
      </c>
      <c r="C33" s="101">
        <f>G25</f>
        <v>3.2135731388541998E-2</v>
      </c>
      <c r="E33" s="80"/>
      <c r="F33" s="79"/>
      <c r="G33" s="79"/>
      <c r="H33" s="79"/>
      <c r="I33" s="79"/>
      <c r="J33" s="28"/>
      <c r="K33" s="28"/>
      <c r="L33" s="28"/>
      <c r="M33" s="28"/>
      <c r="N33" s="28"/>
      <c r="O33" s="28"/>
      <c r="P33" s="28"/>
      <c r="Q33" s="28"/>
    </row>
    <row r="34" spans="2:17" x14ac:dyDescent="0.25">
      <c r="B34" s="49"/>
      <c r="C34" s="48"/>
      <c r="D34" s="48"/>
      <c r="E34" s="48"/>
      <c r="F34" s="48"/>
      <c r="G34" s="48"/>
      <c r="H34" s="48"/>
      <c r="I34" s="28"/>
      <c r="J34" s="28"/>
      <c r="K34" s="28"/>
      <c r="L34" s="28"/>
      <c r="M34" s="28"/>
      <c r="N34" s="28"/>
      <c r="O34" s="28"/>
      <c r="P34" s="28"/>
      <c r="Q34" s="28"/>
    </row>
    <row r="35" spans="2:17" ht="42.75" customHeight="1" x14ac:dyDescent="0.25">
      <c r="B35" s="208" t="s">
        <v>65</v>
      </c>
      <c r="C35" s="208"/>
      <c r="D35" s="208"/>
      <c r="E35" s="208"/>
      <c r="F35" s="208"/>
      <c r="G35" s="208"/>
      <c r="H35" s="208"/>
      <c r="I35" s="208"/>
      <c r="J35" s="31"/>
      <c r="K35" s="31"/>
      <c r="L35" s="28"/>
      <c r="M35" s="28"/>
      <c r="N35" s="28"/>
      <c r="O35" s="28"/>
      <c r="P35" s="28"/>
      <c r="Q35" s="28"/>
    </row>
    <row r="36" spans="2:17" ht="15.75" customHeight="1" x14ac:dyDescent="0.25">
      <c r="B36" s="46"/>
      <c r="C36" s="46"/>
      <c r="D36" s="46"/>
      <c r="E36" s="46"/>
      <c r="F36" s="46"/>
      <c r="G36" s="46"/>
      <c r="H36" s="46"/>
      <c r="I36" s="46"/>
      <c r="J36" s="28"/>
      <c r="K36" s="28"/>
      <c r="L36" s="28"/>
      <c r="M36" s="28"/>
      <c r="N36" s="28"/>
      <c r="O36" s="28"/>
      <c r="P36" s="28"/>
      <c r="Q36" s="28"/>
    </row>
    <row r="37" spans="2:17" ht="18.75" customHeight="1" x14ac:dyDescent="0.25">
      <c r="B37" s="28"/>
      <c r="C37" s="204" t="s">
        <v>48</v>
      </c>
      <c r="D37" s="204"/>
      <c r="E37" s="204"/>
      <c r="F37" s="204"/>
      <c r="G37" s="204"/>
      <c r="H37" s="51"/>
      <c r="I37" s="46"/>
      <c r="J37" s="28"/>
      <c r="K37" s="28"/>
      <c r="L37" s="28"/>
      <c r="M37" s="28"/>
      <c r="N37" s="28"/>
      <c r="O37" s="28"/>
      <c r="P37" s="28"/>
      <c r="Q37" s="28"/>
    </row>
    <row r="38" spans="2:17" ht="24.75" customHeight="1" x14ac:dyDescent="0.25">
      <c r="B38" s="28"/>
      <c r="C38" s="213" t="s">
        <v>49</v>
      </c>
      <c r="D38" s="213"/>
      <c r="E38" s="213"/>
      <c r="F38" s="213"/>
      <c r="G38" s="214"/>
      <c r="H38" s="52"/>
      <c r="I38" s="28"/>
      <c r="J38" s="28"/>
      <c r="K38" s="28"/>
      <c r="L38" s="28"/>
      <c r="M38" s="28"/>
      <c r="N38" s="28"/>
      <c r="O38" s="28"/>
      <c r="P38" s="28"/>
      <c r="Q38" s="28"/>
    </row>
    <row r="39" spans="2:17" x14ac:dyDescent="0.25">
      <c r="B39" s="28"/>
      <c r="C39" s="53">
        <f>C$25*C$10</f>
        <v>0.44506143066587783</v>
      </c>
      <c r="D39" s="54">
        <f>$C$25*D$10</f>
        <v>0.22253071533293892</v>
      </c>
      <c r="E39" s="54">
        <f>$C$25*E$10</f>
        <v>0.11126535766646946</v>
      </c>
      <c r="F39" s="54">
        <f>$C$25*F$10</f>
        <v>7.417690511097963E-2</v>
      </c>
      <c r="G39" s="55">
        <f>$C$25*G$10</f>
        <v>4.945127007398642E-2</v>
      </c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2:17" x14ac:dyDescent="0.25">
      <c r="B40" s="28"/>
      <c r="C40" s="47">
        <f>$D25*C$11</f>
        <v>0.59457927058873206</v>
      </c>
      <c r="D40" s="48">
        <f t="shared" ref="D40:G40" si="5">$D25*D$11</f>
        <v>0.29728963529436603</v>
      </c>
      <c r="E40" s="48">
        <f t="shared" si="5"/>
        <v>9.9096545098122005E-2</v>
      </c>
      <c r="F40" s="48">
        <f t="shared" si="5"/>
        <v>5.9457927058873206E-2</v>
      </c>
      <c r="G40" s="56">
        <f t="shared" si="5"/>
        <v>3.7161204411795754E-2</v>
      </c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2:17" x14ac:dyDescent="0.25">
      <c r="B41" s="28"/>
      <c r="C41" s="47">
        <f>$E25*C$12</f>
        <v>0.59444634315060729</v>
      </c>
      <c r="D41" s="48">
        <f t="shared" ref="D41:G41" si="6">$E25*D$12</f>
        <v>0.44583475736295547</v>
      </c>
      <c r="E41" s="48">
        <f t="shared" si="6"/>
        <v>0.14861158578765182</v>
      </c>
      <c r="F41" s="48">
        <f t="shared" si="6"/>
        <v>4.9537195262550605E-2</v>
      </c>
      <c r="G41" s="56">
        <f t="shared" si="6"/>
        <v>2.4768597631275303E-2</v>
      </c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2:17" x14ac:dyDescent="0.25">
      <c r="B42" s="28"/>
      <c r="C42" s="47">
        <f>$F25*C$13</f>
        <v>0.46140970118137326</v>
      </c>
      <c r="D42" s="48">
        <f t="shared" ref="D42:G42" si="7">$F25*D$13</f>
        <v>0.38450808431781108</v>
      </c>
      <c r="E42" s="48">
        <f t="shared" si="7"/>
        <v>0.23070485059068663</v>
      </c>
      <c r="F42" s="48">
        <f t="shared" si="7"/>
        <v>7.6901616863562214E-2</v>
      </c>
      <c r="G42" s="56">
        <f t="shared" si="7"/>
        <v>1.9225404215890553E-2</v>
      </c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2:17" x14ac:dyDescent="0.25">
      <c r="B43" s="28"/>
      <c r="C43" s="47">
        <f>$G25*C$14</f>
        <v>0.28922158249687796</v>
      </c>
      <c r="D43" s="48">
        <f t="shared" ref="D43:G43" si="8">$G25*D$14</f>
        <v>0.25708585110833598</v>
      </c>
      <c r="E43" s="48">
        <f t="shared" si="8"/>
        <v>0.19281438833125197</v>
      </c>
      <c r="F43" s="48">
        <f t="shared" si="8"/>
        <v>0.12854292555416799</v>
      </c>
      <c r="G43" s="56">
        <f t="shared" si="8"/>
        <v>3.2135731388541998E-2</v>
      </c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2:17" ht="25.5" customHeight="1" x14ac:dyDescent="0.25">
      <c r="B44" s="75" t="s">
        <v>50</v>
      </c>
      <c r="C44" s="36">
        <f>SUM(C39:C43)</f>
        <v>2.3847183280834683</v>
      </c>
      <c r="D44" s="36">
        <f>SUM(D39:D43)</f>
        <v>1.6072490434164075</v>
      </c>
      <c r="E44" s="36">
        <f>SUM(E39:E43)</f>
        <v>0.78249272747418186</v>
      </c>
      <c r="F44" s="36">
        <f>SUM(F39:F43)</f>
        <v>0.3886165698501336</v>
      </c>
      <c r="G44" s="36">
        <f>SUM(G39:G43)</f>
        <v>0.16274220772149003</v>
      </c>
      <c r="H44" s="48"/>
      <c r="I44" s="28"/>
      <c r="J44" s="28"/>
      <c r="K44" s="28"/>
      <c r="L44" s="28"/>
      <c r="M44" s="28"/>
      <c r="N44" s="28"/>
      <c r="O44" s="28"/>
      <c r="P44" s="28"/>
      <c r="Q44" s="28"/>
    </row>
    <row r="45" spans="2:17" ht="15.75" customHeight="1" x14ac:dyDescent="0.25">
      <c r="B45" s="28"/>
      <c r="C45" s="57"/>
      <c r="D45" s="57"/>
      <c r="E45" s="57"/>
      <c r="F45" s="57"/>
      <c r="I45" s="28"/>
      <c r="J45" s="28"/>
      <c r="K45" s="28"/>
      <c r="L45" s="28"/>
      <c r="M45" s="28"/>
      <c r="N45" s="28"/>
      <c r="O45" s="28"/>
      <c r="P45" s="28"/>
      <c r="Q45" s="28"/>
    </row>
    <row r="46" spans="2:17" x14ac:dyDescent="0.25">
      <c r="B46" s="28"/>
      <c r="C46" s="215" t="s">
        <v>51</v>
      </c>
      <c r="D46" s="215"/>
      <c r="E46" s="215"/>
      <c r="F46" s="215"/>
      <c r="G46" s="215"/>
      <c r="I46" s="28"/>
      <c r="J46" s="28"/>
      <c r="K46" s="28"/>
      <c r="L46" s="28"/>
      <c r="M46" s="28"/>
      <c r="N46" s="28"/>
      <c r="O46" s="28"/>
      <c r="P46" s="28"/>
      <c r="Q46" s="28"/>
    </row>
    <row r="47" spans="2:17" x14ac:dyDescent="0.25">
      <c r="C47" s="216" t="s">
        <v>52</v>
      </c>
      <c r="D47" s="216"/>
      <c r="E47" s="216"/>
      <c r="F47" s="216"/>
      <c r="G47" s="216"/>
      <c r="H47" s="68" t="s">
        <v>35</v>
      </c>
      <c r="I47" s="68" t="s">
        <v>53</v>
      </c>
      <c r="J47" s="28"/>
      <c r="K47" s="28"/>
      <c r="L47" s="28"/>
      <c r="M47" s="28"/>
      <c r="N47" s="28"/>
      <c r="O47" s="28"/>
      <c r="P47" s="28"/>
      <c r="Q47" s="28"/>
    </row>
    <row r="48" spans="2:17" ht="22.5" x14ac:dyDescent="0.25">
      <c r="B48" s="76" t="s">
        <v>54</v>
      </c>
      <c r="C48" s="58">
        <f>C44/C$25</f>
        <v>5.3581779138119794</v>
      </c>
      <c r="D48" s="59">
        <f>D44/D25</f>
        <v>5.4063406611029832</v>
      </c>
      <c r="E48" s="59">
        <f>E44/E25</f>
        <v>5.2653548061338258</v>
      </c>
      <c r="F48" s="59">
        <f>F44/F25</f>
        <v>5.053425216528435</v>
      </c>
      <c r="G48" s="60">
        <f>G44/G25</f>
        <v>5.0642135930821164</v>
      </c>
      <c r="H48" s="61">
        <f>SUM(C48:G48)</f>
        <v>26.147512190659338</v>
      </c>
      <c r="I48" s="36">
        <f>H48/5</f>
        <v>5.2295024381318678</v>
      </c>
      <c r="J48" s="28"/>
      <c r="K48" s="28"/>
      <c r="L48" s="28"/>
      <c r="M48" s="28"/>
      <c r="N48" s="28"/>
      <c r="O48" s="28"/>
      <c r="P48" s="28"/>
      <c r="Q48" s="28"/>
    </row>
    <row r="49" spans="2:17" x14ac:dyDescent="0.25">
      <c r="B49" s="28"/>
      <c r="C49" s="28"/>
      <c r="D49" s="28"/>
      <c r="E49" s="28"/>
      <c r="F49" s="28"/>
      <c r="G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2:17" x14ac:dyDescent="0.25">
      <c r="B50" s="217" t="s">
        <v>55</v>
      </c>
      <c r="C50" s="218"/>
      <c r="D50" s="218"/>
      <c r="E50" s="218"/>
      <c r="F50" s="218"/>
      <c r="G50" s="218"/>
      <c r="H50" s="77" t="s">
        <v>56</v>
      </c>
      <c r="I50" s="62">
        <f>(I48-5)/4</f>
        <v>5.7375609532966942E-2</v>
      </c>
      <c r="J50" s="28"/>
      <c r="K50" s="28"/>
      <c r="L50" s="28"/>
      <c r="M50" s="28"/>
      <c r="N50" s="28"/>
      <c r="O50" s="28"/>
      <c r="P50" s="28"/>
      <c r="Q50" s="28"/>
    </row>
    <row r="51" spans="2:17" x14ac:dyDescent="0.25">
      <c r="B51" s="219" t="s">
        <v>57</v>
      </c>
      <c r="C51" s="220"/>
      <c r="D51" s="220"/>
      <c r="E51" s="220"/>
      <c r="F51" s="220"/>
      <c r="G51" s="220"/>
      <c r="H51" s="78" t="s">
        <v>58</v>
      </c>
      <c r="I51" s="63">
        <f>I50/1.115</f>
        <v>5.1457945769477077E-2</v>
      </c>
      <c r="J51" s="28"/>
      <c r="K51" s="28"/>
      <c r="L51" s="28"/>
      <c r="M51" s="28"/>
      <c r="N51" s="28"/>
      <c r="O51" s="28"/>
      <c r="P51" s="28"/>
      <c r="Q51" s="28"/>
    </row>
    <row r="52" spans="2:17" x14ac:dyDescent="0.25">
      <c r="B52" s="28"/>
      <c r="C52" s="48"/>
      <c r="D52" s="28"/>
      <c r="E52" s="28"/>
      <c r="F52" s="28"/>
      <c r="G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2:17" ht="30" customHeight="1" x14ac:dyDescent="0.25">
      <c r="B53" s="211" t="s">
        <v>59</v>
      </c>
      <c r="C53" s="211"/>
      <c r="D53" s="211"/>
      <c r="E53" s="211"/>
      <c r="F53" s="211"/>
      <c r="G53" s="211"/>
      <c r="H53" s="211"/>
      <c r="I53" s="211"/>
      <c r="J53" s="28"/>
      <c r="K53" s="28"/>
      <c r="L53" s="28"/>
      <c r="M53" s="28"/>
      <c r="N53" s="28"/>
      <c r="O53" s="28"/>
      <c r="P53" s="28"/>
      <c r="Q53" s="28"/>
    </row>
    <row r="54" spans="2:17" ht="30" customHeight="1" x14ac:dyDescent="0.25">
      <c r="B54" s="211" t="s">
        <v>60</v>
      </c>
      <c r="C54" s="211"/>
      <c r="D54" s="211"/>
      <c r="E54" s="211"/>
      <c r="F54" s="211"/>
      <c r="G54" s="211"/>
      <c r="H54" s="211"/>
      <c r="I54" s="211"/>
      <c r="J54" s="28"/>
      <c r="K54" s="28"/>
      <c r="L54" s="28"/>
      <c r="M54" s="28"/>
      <c r="N54" s="28"/>
      <c r="O54" s="28"/>
      <c r="P54" s="28"/>
      <c r="Q54" s="28"/>
    </row>
    <row r="55" spans="2:17" x14ac:dyDescent="0.25">
      <c r="I55" s="28"/>
      <c r="J55" s="28"/>
      <c r="K55" s="28"/>
      <c r="L55" s="28"/>
      <c r="M55" s="28"/>
      <c r="N55" s="28"/>
      <c r="O55" s="28"/>
      <c r="P55" s="28"/>
      <c r="Q55" s="28"/>
    </row>
    <row r="56" spans="2:17" x14ac:dyDescent="0.25">
      <c r="I56" s="28"/>
      <c r="J56" s="212"/>
      <c r="K56" s="212"/>
      <c r="L56" s="212"/>
      <c r="M56" s="212"/>
      <c r="N56" s="212"/>
      <c r="O56" s="212"/>
      <c r="P56" s="212"/>
      <c r="Q56" s="212"/>
    </row>
    <row r="57" spans="2:17" ht="15.75" customHeight="1" x14ac:dyDescent="0.25">
      <c r="B57" s="64"/>
      <c r="C57" s="64"/>
      <c r="D57" s="64"/>
      <c r="E57" s="65"/>
      <c r="F57" s="66"/>
      <c r="G57" s="66"/>
      <c r="H57" s="67"/>
      <c r="I57" s="67"/>
      <c r="J57" s="67"/>
      <c r="K57" s="67"/>
      <c r="L57" s="67"/>
      <c r="M57" s="67"/>
      <c r="N57" s="67"/>
      <c r="O57" s="67"/>
    </row>
    <row r="58" spans="2:17" ht="15.75" customHeight="1" x14ac:dyDescent="0.25">
      <c r="B58" s="64"/>
      <c r="C58" s="64"/>
      <c r="D58" s="64"/>
      <c r="E58" s="65"/>
      <c r="F58" s="66"/>
      <c r="G58" s="66"/>
      <c r="H58" s="67"/>
      <c r="I58" s="67"/>
      <c r="J58" s="67"/>
      <c r="K58" s="67"/>
      <c r="L58" s="67"/>
      <c r="M58" s="67"/>
      <c r="N58" s="67"/>
      <c r="O58" s="67"/>
    </row>
    <row r="59" spans="2:17" x14ac:dyDescent="0.25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</row>
    <row r="60" spans="2:17" x14ac:dyDescent="0.25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</row>
    <row r="61" spans="2:17" x14ac:dyDescent="0.25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2:17" x14ac:dyDescent="0.25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</row>
    <row r="63" spans="2:17" x14ac:dyDescent="0.2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</row>
    <row r="64" spans="2:17" x14ac:dyDescent="0.25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</row>
    <row r="65" spans="2:17" x14ac:dyDescent="0.2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</row>
    <row r="66" spans="2:17" x14ac:dyDescent="0.2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</row>
    <row r="67" spans="2:17" x14ac:dyDescent="0.2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</row>
    <row r="68" spans="2:17" x14ac:dyDescent="0.2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</row>
    <row r="69" spans="2:17" x14ac:dyDescent="0.2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</row>
    <row r="70" spans="2:17" x14ac:dyDescent="0.2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</row>
    <row r="71" spans="2:17" x14ac:dyDescent="0.2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</row>
    <row r="72" spans="2:17" x14ac:dyDescent="0.2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</row>
    <row r="73" spans="2:17" x14ac:dyDescent="0.2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</row>
    <row r="74" spans="2:17" x14ac:dyDescent="0.2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</row>
    <row r="75" spans="2:17" x14ac:dyDescent="0.2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</row>
    <row r="76" spans="2:17" x14ac:dyDescent="0.2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</row>
    <row r="77" spans="2:17" x14ac:dyDescent="0.2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</row>
    <row r="78" spans="2:17" x14ac:dyDescent="0.2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</row>
    <row r="79" spans="2:17" x14ac:dyDescent="0.2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</row>
    <row r="80" spans="2:17" x14ac:dyDescent="0.2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</row>
    <row r="81" spans="2:17" x14ac:dyDescent="0.2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</row>
    <row r="82" spans="2:17" x14ac:dyDescent="0.2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</row>
    <row r="83" spans="2:17" x14ac:dyDescent="0.2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</row>
    <row r="84" spans="2:17" x14ac:dyDescent="0.25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</row>
    <row r="85" spans="2:17" x14ac:dyDescent="0.25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</row>
    <row r="86" spans="2:17" x14ac:dyDescent="0.25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</row>
    <row r="87" spans="2:17" x14ac:dyDescent="0.25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</row>
    <row r="88" spans="2:17" x14ac:dyDescent="0.25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</row>
    <row r="89" spans="2:17" x14ac:dyDescent="0.25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</row>
    <row r="90" spans="2:17" x14ac:dyDescent="0.2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</row>
    <row r="91" spans="2:17" x14ac:dyDescent="0.25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</row>
    <row r="92" spans="2:17" x14ac:dyDescent="0.25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</row>
    <row r="93" spans="2:17" x14ac:dyDescent="0.25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</row>
    <row r="94" spans="2:17" x14ac:dyDescent="0.25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2:17" x14ac:dyDescent="0.25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</row>
    <row r="96" spans="2:17" x14ac:dyDescent="0.25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</row>
    <row r="97" spans="2:17" x14ac:dyDescent="0.25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2:17" x14ac:dyDescent="0.25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</row>
    <row r="99" spans="2:17" x14ac:dyDescent="0.25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</row>
    <row r="100" spans="2:17" x14ac:dyDescent="0.25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2:17" x14ac:dyDescent="0.25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</row>
    <row r="102" spans="2:17" x14ac:dyDescent="0.25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</row>
    <row r="103" spans="2:17" x14ac:dyDescent="0.25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</row>
    <row r="104" spans="2:17" x14ac:dyDescent="0.25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</row>
    <row r="105" spans="2:17" x14ac:dyDescent="0.25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</row>
    <row r="106" spans="2:17" x14ac:dyDescent="0.25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</row>
    <row r="107" spans="2:17" x14ac:dyDescent="0.25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</row>
    <row r="108" spans="2:17" x14ac:dyDescent="0.25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</row>
    <row r="109" spans="2:17" x14ac:dyDescent="0.25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</row>
    <row r="110" spans="2:17" x14ac:dyDescent="0.25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</row>
    <row r="111" spans="2:17" x14ac:dyDescent="0.25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</row>
    <row r="112" spans="2:17" x14ac:dyDescent="0.25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</row>
    <row r="113" spans="2:17" x14ac:dyDescent="0.25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</row>
    <row r="114" spans="2:17" x14ac:dyDescent="0.25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</row>
    <row r="115" spans="2:17" x14ac:dyDescent="0.25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spans="2:17" x14ac:dyDescent="0.25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</row>
    <row r="117" spans="2:17" x14ac:dyDescent="0.25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</row>
    <row r="118" spans="2:17" x14ac:dyDescent="0.25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</row>
    <row r="119" spans="2:17" x14ac:dyDescent="0.25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</row>
    <row r="120" spans="2:17" x14ac:dyDescent="0.25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</row>
    <row r="121" spans="2:17" x14ac:dyDescent="0.25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</row>
    <row r="122" spans="2:17" x14ac:dyDescent="0.25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</row>
    <row r="123" spans="2:17" x14ac:dyDescent="0.25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</row>
    <row r="124" spans="2:17" x14ac:dyDescent="0.25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</row>
    <row r="125" spans="2:17" x14ac:dyDescent="0.25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spans="2:17" x14ac:dyDescent="0.25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</row>
    <row r="127" spans="2:17" x14ac:dyDescent="0.25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</row>
    <row r="128" spans="2:17" x14ac:dyDescent="0.25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</row>
    <row r="129" spans="2:17" x14ac:dyDescent="0.25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</row>
    <row r="130" spans="2:17" x14ac:dyDescent="0.25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</row>
    <row r="131" spans="2:17" x14ac:dyDescent="0.25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</row>
    <row r="132" spans="2:17" x14ac:dyDescent="0.25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</row>
    <row r="133" spans="2:17" x14ac:dyDescent="0.25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</row>
    <row r="134" spans="2:17" x14ac:dyDescent="0.25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</row>
    <row r="135" spans="2:17" x14ac:dyDescent="0.25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</row>
    <row r="136" spans="2:17" x14ac:dyDescent="0.25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</row>
    <row r="137" spans="2:17" x14ac:dyDescent="0.25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</row>
    <row r="138" spans="2:17" x14ac:dyDescent="0.25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</row>
    <row r="139" spans="2:17" x14ac:dyDescent="0.25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</row>
    <row r="140" spans="2:17" x14ac:dyDescent="0.25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</row>
    <row r="141" spans="2:17" x14ac:dyDescent="0.25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</row>
    <row r="142" spans="2:17" x14ac:dyDescent="0.25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</row>
    <row r="143" spans="2:17" x14ac:dyDescent="0.25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</row>
    <row r="144" spans="2:17" x14ac:dyDescent="0.25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</row>
    <row r="145" spans="2:17" x14ac:dyDescent="0.25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2:17" x14ac:dyDescent="0.25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</row>
    <row r="147" spans="2:17" x14ac:dyDescent="0.25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</row>
    <row r="148" spans="2:17" x14ac:dyDescent="0.25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</row>
    <row r="149" spans="2:17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</row>
    <row r="150" spans="2:17" x14ac:dyDescent="0.25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</row>
    <row r="151" spans="2:17" x14ac:dyDescent="0.25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</row>
    <row r="152" spans="2:17" x14ac:dyDescent="0.25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</row>
    <row r="153" spans="2:17" x14ac:dyDescent="0.25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</row>
    <row r="154" spans="2:17" x14ac:dyDescent="0.25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</row>
    <row r="155" spans="2:17" x14ac:dyDescent="0.25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</row>
    <row r="156" spans="2:17" x14ac:dyDescent="0.25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</row>
    <row r="157" spans="2:17" x14ac:dyDescent="0.25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</row>
    <row r="158" spans="2:17" x14ac:dyDescent="0.25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</row>
    <row r="159" spans="2:17" x14ac:dyDescent="0.25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</row>
    <row r="160" spans="2:17" x14ac:dyDescent="0.25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</row>
    <row r="161" spans="2:17" x14ac:dyDescent="0.25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</row>
    <row r="162" spans="2:17" x14ac:dyDescent="0.25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</row>
    <row r="163" spans="2:17" x14ac:dyDescent="0.25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</row>
    <row r="164" spans="2:17" x14ac:dyDescent="0.25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</row>
    <row r="165" spans="2:17" x14ac:dyDescent="0.25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</row>
    <row r="166" spans="2:17" x14ac:dyDescent="0.25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</row>
    <row r="167" spans="2:17" x14ac:dyDescent="0.25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</row>
    <row r="168" spans="2:17" x14ac:dyDescent="0.25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</row>
    <row r="169" spans="2:17" x14ac:dyDescent="0.25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</row>
    <row r="170" spans="2:17" x14ac:dyDescent="0.25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</row>
    <row r="171" spans="2:17" x14ac:dyDescent="0.25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</row>
    <row r="172" spans="2:17" x14ac:dyDescent="0.25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</row>
    <row r="173" spans="2:17" x14ac:dyDescent="0.25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</row>
    <row r="174" spans="2:17" x14ac:dyDescent="0.25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</row>
  </sheetData>
  <mergeCells count="20">
    <mergeCell ref="B54:I54"/>
    <mergeCell ref="J56:Q56"/>
    <mergeCell ref="C38:G38"/>
    <mergeCell ref="C46:G46"/>
    <mergeCell ref="C47:G47"/>
    <mergeCell ref="B50:G50"/>
    <mergeCell ref="B51:G51"/>
    <mergeCell ref="B53:I53"/>
    <mergeCell ref="K7:M7"/>
    <mergeCell ref="C37:G37"/>
    <mergeCell ref="B1:H1"/>
    <mergeCell ref="B2:I2"/>
    <mergeCell ref="B3:H3"/>
    <mergeCell ref="B4:I4"/>
    <mergeCell ref="B6:I6"/>
    <mergeCell ref="B8:I8"/>
    <mergeCell ref="B16:I16"/>
    <mergeCell ref="B18:H18"/>
    <mergeCell ref="B27:H27"/>
    <mergeCell ref="B35:I35"/>
  </mergeCells>
  <conditionalFormatting sqref="C29:C33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{25BF56EE-20B3-427C-BEDA-207217C769A0}</x14:id>
        </ext>
      </extLst>
    </cfRule>
  </conditionalFormatting>
  <conditionalFormatting sqref="I51">
    <cfRule type="cellIs" dxfId="1" priority="2" operator="greaterThanOrEqual">
      <formula>0.1</formula>
    </cfRule>
    <cfRule type="cellIs" dxfId="0" priority="3" operator="lessThan">
      <formula>0.1</formula>
    </cfRule>
  </conditionalFormatting>
  <conditionalFormatting sqref="M10:M1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{BDF57EA7-1865-47B4-A343-55737BB45FBF}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7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5BF56EE-20B3-427C-BEDA-207217C769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C29:C33</xm:sqref>
        </x14:conditionalFormatting>
        <x14:conditionalFormatting xmlns:xm="http://schemas.microsoft.com/office/excel/2006/main">
          <x14:cfRule type="dataBar" id="{BDF57EA7-1865-47B4-A343-55737BB45F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M10:M14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PELIGRO</vt:lpstr>
      <vt:lpstr>PE_tirantesxVelocidad</vt:lpstr>
      <vt:lpstr>FD_pp</vt:lpstr>
      <vt:lpstr>FC</vt:lpstr>
      <vt:lpstr>FC_geología</vt:lpstr>
      <vt:lpstr>FC_pendiente</vt:lpstr>
      <vt:lpstr>FC_geomorfología</vt:lpstr>
      <vt:lpstr>'FC'!Área_de_impresión</vt:lpstr>
      <vt:lpstr>FC_geología!Área_de_impresión</vt:lpstr>
      <vt:lpstr>FC_geomorfología!Área_de_impresión</vt:lpstr>
      <vt:lpstr>FC_pendiente!Área_de_impresión</vt:lpstr>
      <vt:lpstr>FD_pp!Área_de_impresión</vt:lpstr>
      <vt:lpstr>PE_tirantesxVelocidad!Área_de_impresión</vt:lpstr>
    </vt:vector>
  </TitlesOfParts>
  <Company>Luis Miguel Hernandez 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Luis Miguel Hernandez Asto</dc:creator>
  <cp:lastModifiedBy>Miguel hernandez asto</cp:lastModifiedBy>
  <dcterms:created xsi:type="dcterms:W3CDTF">2015-06-05T18:19:34Z</dcterms:created>
  <dcterms:modified xsi:type="dcterms:W3CDTF">2025-07-02T04:50:01Z</dcterms:modified>
</cp:coreProperties>
</file>